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CP\1 Marchés\DG\DG25.68 Nettoyage\2.DCE\LOT 1 - BORDEAUX\LOT 1\"/>
    </mc:Choice>
  </mc:AlternateContent>
  <xr:revisionPtr revIDLastSave="0" documentId="13_ncr:1_{B03AD76C-25F1-44D1-BC2B-4EF48FA8F21A}" xr6:coauthVersionLast="47" xr6:coauthVersionMax="47" xr10:uidLastSave="{00000000-0000-0000-0000-000000000000}"/>
  <bookViews>
    <workbookView xWindow="-108" yWindow="-108" windowWidth="23256" windowHeight="12576" tabRatio="930" xr2:uid="{00000000-000D-0000-FFFF-FFFF00000000}"/>
  </bookViews>
  <sheets>
    <sheet name="Synthese Superficie" sheetId="8" r:id="rId1"/>
    <sheet name="Superficie Accueil" sheetId="10" r:id="rId2"/>
    <sheet name="Superficie E" sheetId="7" r:id="rId3"/>
    <sheet name="Superficie R" sheetId="1" r:id="rId4"/>
    <sheet name="Superficie P" sheetId="6" r:id="rId5"/>
    <sheet name="Fréquence nettoyage BO" sheetId="9" r:id="rId6"/>
  </sheets>
  <definedNames>
    <definedName name="_xlnm.Print_Area" localSheetId="5">'Fréquence nettoyage BO'!$A$1:$O$84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7" i="8" l="1"/>
  <c r="D15" i="1"/>
  <c r="H17" i="10" l="1"/>
  <c r="I3" i="8" s="1"/>
  <c r="G17" i="10"/>
  <c r="G3" i="8" s="1"/>
  <c r="F17" i="10"/>
  <c r="F3" i="8" s="1"/>
  <c r="E17" i="10"/>
  <c r="E3" i="8" s="1"/>
  <c r="D17" i="10"/>
  <c r="D3" i="8" s="1"/>
  <c r="C17" i="10"/>
  <c r="C3" i="8" s="1"/>
  <c r="B16" i="10"/>
  <c r="B15" i="10"/>
  <c r="B14" i="10"/>
  <c r="B13" i="10"/>
  <c r="B12" i="10"/>
  <c r="B11" i="10"/>
  <c r="B10" i="10"/>
  <c r="B9" i="10"/>
  <c r="B8" i="10"/>
  <c r="B7" i="10"/>
  <c r="B6" i="10"/>
  <c r="B5" i="10"/>
  <c r="B17" i="10" l="1"/>
  <c r="B3" i="8" s="1"/>
  <c r="D5" i="6"/>
  <c r="D12" i="6"/>
  <c r="E11" i="7"/>
  <c r="E11" i="6" l="1"/>
  <c r="D7" i="6"/>
  <c r="D9" i="6"/>
  <c r="B8" i="6"/>
  <c r="E17" i="6"/>
  <c r="D17" i="6"/>
  <c r="E9" i="6"/>
  <c r="B11" i="6"/>
  <c r="E6" i="1"/>
  <c r="E9" i="1"/>
  <c r="B10" i="7"/>
  <c r="H17" i="7" l="1"/>
  <c r="I4" i="8" s="1"/>
  <c r="G17" i="7"/>
  <c r="G4" i="8" s="1"/>
  <c r="F17" i="7"/>
  <c r="F4" i="8" s="1"/>
  <c r="E17" i="7"/>
  <c r="E4" i="8" s="1"/>
  <c r="D17" i="7"/>
  <c r="D4" i="8" s="1"/>
  <c r="C17" i="7"/>
  <c r="C4" i="8" s="1"/>
  <c r="B16" i="7"/>
  <c r="B15" i="7"/>
  <c r="B14" i="7"/>
  <c r="B13" i="7"/>
  <c r="B12" i="7"/>
  <c r="B11" i="7"/>
  <c r="B9" i="7"/>
  <c r="B8" i="7"/>
  <c r="B7" i="7"/>
  <c r="B6" i="7"/>
  <c r="B5" i="7"/>
  <c r="H18" i="6"/>
  <c r="I6" i="8" s="1"/>
  <c r="G18" i="6"/>
  <c r="G6" i="8" s="1"/>
  <c r="F18" i="6"/>
  <c r="F6" i="8" s="1"/>
  <c r="E18" i="6"/>
  <c r="E6" i="8" s="1"/>
  <c r="C18" i="6"/>
  <c r="C6" i="8" s="1"/>
  <c r="B17" i="6"/>
  <c r="B16" i="6"/>
  <c r="B15" i="6"/>
  <c r="B14" i="6"/>
  <c r="B13" i="6"/>
  <c r="B12" i="6"/>
  <c r="B10" i="6"/>
  <c r="B9" i="6"/>
  <c r="B7" i="6"/>
  <c r="B6" i="6"/>
  <c r="D18" i="6"/>
  <c r="D6" i="8" s="1"/>
  <c r="B5" i="6"/>
  <c r="B17" i="7" l="1"/>
  <c r="B4" i="8" s="1"/>
  <c r="B18" i="6"/>
  <c r="B6" i="8" s="1"/>
  <c r="B6" i="1" l="1"/>
  <c r="B7" i="1"/>
  <c r="B9" i="1"/>
  <c r="B11" i="1"/>
  <c r="B12" i="1"/>
  <c r="B13" i="1"/>
  <c r="B14" i="1"/>
  <c r="B15" i="1"/>
  <c r="D10" i="1"/>
  <c r="D8" i="1"/>
  <c r="D5" i="1"/>
  <c r="B5" i="1" s="1"/>
  <c r="F16" i="1"/>
  <c r="F5" i="8" s="1"/>
  <c r="F7" i="8" s="1"/>
  <c r="G16" i="1"/>
  <c r="G5" i="8" s="1"/>
  <c r="G7" i="8" s="1"/>
  <c r="H16" i="1"/>
  <c r="I5" i="8" s="1"/>
  <c r="I7" i="8" s="1"/>
  <c r="C16" i="1"/>
  <c r="C5" i="8" s="1"/>
  <c r="C7" i="8" s="1"/>
  <c r="E10" i="1"/>
  <c r="E8" i="1"/>
  <c r="E16" i="1" l="1"/>
  <c r="E5" i="8" s="1"/>
  <c r="E7" i="8" s="1"/>
  <c r="B10" i="1"/>
  <c r="D16" i="1"/>
  <c r="D5" i="8" s="1"/>
  <c r="D7" i="8" s="1"/>
  <c r="B8" i="1"/>
  <c r="B16" i="1" l="1"/>
  <c r="B5" i="8" s="1"/>
</calcChain>
</file>

<file path=xl/sharedStrings.xml><?xml version="1.0" encoding="utf-8"?>
<sst xmlns="http://schemas.openxmlformats.org/spreadsheetml/2006/main" count="312" uniqueCount="125">
  <si>
    <t>CAMPUS BORDEAUX-TALENCE</t>
  </si>
  <si>
    <t>Superficie totale en m²</t>
  </si>
  <si>
    <r>
      <t>Superficie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repartie(en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m²)</t>
    </r>
  </si>
  <si>
    <r>
      <t>Cloisons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portes vitrées (en m²)</t>
    </r>
  </si>
  <si>
    <t>Moquette Tapis</t>
  </si>
  <si>
    <t>Thermoplastique et assimilé</t>
  </si>
  <si>
    <r>
      <t>Carrelages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 Marbres et assimilé</t>
    </r>
  </si>
  <si>
    <t>Parques/Boiset assimilé</t>
  </si>
  <si>
    <r>
      <t>Ciment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bitume</t>
    </r>
  </si>
  <si>
    <t>BATIMENT ACCUEIL</t>
  </si>
  <si>
    <t>BATIMENT E</t>
  </si>
  <si>
    <t>BATIMENT R</t>
  </si>
  <si>
    <t>BATIMENT P</t>
  </si>
  <si>
    <t>TOTAL DES LOCAUX</t>
  </si>
  <si>
    <r>
      <t>Famille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de</t>
    </r>
    <r>
      <rPr>
        <b/>
        <sz val="10"/>
        <rFont val="Calibri"/>
        <family val="2"/>
        <scheme val="minor"/>
      </rPr>
      <t> </t>
    </r>
    <r>
      <rPr>
        <b/>
        <sz val="10"/>
        <rFont val="Arial"/>
        <family val="2"/>
      </rPr>
      <t>locaux</t>
    </r>
  </si>
  <si>
    <r>
      <t>Accueil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&amp;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zones
attenantes et assimilés</t>
    </r>
  </si>
  <si>
    <r>
      <t>Espaces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repas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
détente et assimilés</t>
    </r>
  </si>
  <si>
    <r>
      <t>Bureaux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</si>
  <si>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t>Laboratoire</t>
  </si>
  <si>
    <r>
      <t>Circulations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</si>
  <si>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stockage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
techniques et assimilés</t>
    </r>
  </si>
  <si>
    <r>
      <t>Espaces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extérieurs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sous-sols et 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</si>
  <si>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sportifs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</si>
  <si>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Salles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publiques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</si>
  <si>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scolaires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et assimilés</t>
    </r>
  </si>
  <si>
    <r>
      <t>Total</t>
    </r>
    <r>
      <rPr>
        <b/>
        <sz val="11"/>
        <rFont val="Calibri"/>
        <family val="2"/>
        <scheme val="minor"/>
      </rPr>
      <t> </t>
    </r>
    <r>
      <rPr>
        <b/>
        <sz val="11"/>
        <rFont val="Arial"/>
        <family val="2"/>
      </rPr>
      <t>locaux</t>
    </r>
  </si>
  <si>
    <t>ENTRETIEN LOCAUX (BATIMENT ACCUEIL)</t>
  </si>
  <si>
    <r>
      <t>Locaux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d’hygiène</t>
    </r>
    <r>
      <rPr>
        <b/>
        <sz val="8"/>
        <rFont val="Calibri"/>
        <family val="2"/>
        <scheme val="minor"/>
      </rPr>
      <t> </t>
    </r>
    <r>
      <rPr>
        <b/>
        <sz val="8"/>
        <rFont val="Arial"/>
        <family val="2"/>
      </rPr>
      <t>/ Sanitaires et assimilés</t>
    </r>
  </si>
  <si>
    <t>Locaux type atelier (plateforme technique)</t>
  </si>
  <si>
    <t>ENTRETIEN LOCAUX (BATIMENT E)</t>
  </si>
  <si>
    <t>ENTRETIEN LOCAUX (BATIMENT R)</t>
  </si>
  <si>
    <t>ENTRETIEN LOCAUX (BATIMENT P)</t>
  </si>
  <si>
    <t>Local médical</t>
  </si>
  <si>
    <r>
      <rPr>
        <i/>
        <u/>
        <sz val="11"/>
        <color theme="1"/>
        <rFont val="Calibri"/>
        <family val="2"/>
        <scheme val="minor"/>
      </rPr>
      <t>Nota</t>
    </r>
    <r>
      <rPr>
        <i/>
        <sz val="11"/>
        <color theme="1"/>
        <rFont val="Calibri"/>
        <family val="2"/>
        <scheme val="minor"/>
      </rPr>
      <t>: les circulations et espaces ateliers sont réalisés par le personnel du campus</t>
    </r>
  </si>
  <si>
    <r>
      <rPr>
        <b/>
        <sz val="10"/>
        <color rgb="FF000000"/>
        <rFont val="Arial"/>
        <family val="3"/>
        <charset val="134"/>
      </rPr>
      <t>PRESTATIONS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EFFECTUER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PAR</t>
    </r>
    <r>
      <rPr>
        <b/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ZONE ET IDENTIQUES POUR TOUS LES BATIMENTS</t>
    </r>
  </si>
  <si>
    <t>PERIODICITE CONSEILLEE</t>
  </si>
  <si>
    <t>SANS OBJET</t>
  </si>
  <si>
    <t>A chaque passage</t>
  </si>
  <si>
    <t>Quotidien</t>
  </si>
  <si>
    <t>Bi-quoitidien</t>
  </si>
  <si>
    <t>Bi-Hebdo</t>
  </si>
  <si>
    <t>Hebdo</t>
  </si>
  <si>
    <t>Bi-mensuelle</t>
  </si>
  <si>
    <t>Mensuelle</t>
  </si>
  <si>
    <t>Bimestrielle</t>
  </si>
  <si>
    <t>Trimestrielle</t>
  </si>
  <si>
    <t>Semestrielle</t>
  </si>
  <si>
    <t>Annuelle</t>
  </si>
  <si>
    <r>
      <rPr>
        <b/>
        <sz val="10"/>
        <color rgb="FF000000"/>
        <rFont val="Arial"/>
        <family val="3"/>
        <charset val="134"/>
      </rPr>
      <t>Collecte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 xml:space="preserve">et évacuation des déchets </t>
    </r>
  </si>
  <si>
    <r>
      <rPr>
        <sz val="10"/>
        <color rgb="FF000000"/>
        <rFont val="Arial"/>
        <family val="3"/>
        <charset val="134"/>
      </rPr>
      <t>Vidage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</si>
  <si>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t>X</t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</si>
  <si>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tous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déchets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visibles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</t>
    </r>
  </si>
  <si>
    <r>
      <rPr>
        <b/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des sols</t>
    </r>
  </si>
  <si>
    <r>
      <rPr>
        <sz val="10"/>
        <color rgb="FF000000"/>
        <rFont val="Arial"/>
        <family val="3"/>
        <charset val="134"/>
      </rPr>
      <t>Balayage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</si>
  <si>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Aspiration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moquettes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tapis</t>
    </r>
  </si>
  <si>
    <r>
      <rPr>
        <b/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essuyage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</si>
  <si>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encombrées)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banque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d'accueil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poussières, souillures, coulures, tâches et traces de doigts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</si>
  <si>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extérieures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</si>
  <si>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accessoires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(téléphones,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panneaux,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borne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internet,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</si>
  <si>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banque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d'accueil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</si>
  <si>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jusqu'à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mètres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étagères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dégagées,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dessus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d'armoires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emcombrées, dessus de portes, toiles d'araignées…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</si>
  <si>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basses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détachage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plinthes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piètement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pieds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fauteuils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(chaises),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rebords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 fenêtre non encombrés, tuyauteries basses, radiateurs, convecteurs,…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</si>
  <si>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glaces,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hublots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cloisons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vitrées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doigts,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coulures…)</t>
    </r>
  </si>
  <si>
    <r>
      <rPr>
        <sz val="10"/>
        <color rgb="FF000000"/>
        <rFont val="Arial"/>
        <family val="3"/>
        <charset val="134"/>
      </rPr>
      <t>Vidage,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corbeilles,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remplacement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souillés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</si>
  <si>
    <r>
      <rPr>
        <sz val="10"/>
        <color rgb="FF000000"/>
        <rFont val="Arial"/>
        <family val="3"/>
        <charset val="134"/>
      </rPr>
      <t>Balayage,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</t>
    </r>
  </si>
  <si>
    <t>Nettoyage appareils sanitaires et mobilier</t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</si>
  <si>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individuels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(urinoirs,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cuvettes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abattants,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lavabos,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vasques,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douche,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robinetteries et parties chromées …), des plaques de propreté et des poignées de portes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</si>
  <si>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(distributeurs,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</si>
  <si>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salissures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adhérentes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séparations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placées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autour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 les interrupteurs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</si>
  <si>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désinfection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conteneurs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hygiène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féminine,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faiences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murales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protection,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balayettes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brosses</t>
    </r>
  </si>
  <si>
    <r>
      <rPr>
        <sz val="10"/>
        <color rgb="FF000000"/>
        <rFont val="Arial"/>
        <family val="3"/>
        <charset val="134"/>
      </rPr>
      <t>Détartrage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individuels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collectifs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(urinoirs,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cuvettes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abattants,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lavabos,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vasques,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douche,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robinetteries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parties chromées …)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</si>
  <si>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basses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détachage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plinthes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piètement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pieds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fauteuils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(chaises),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rebords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 fenetre non encombrés, tuyauteries basses, radiateurs, convecteurs…</t>
    </r>
  </si>
  <si>
    <t>Prestations associées</t>
  </si>
  <si>
    <r>
      <rPr>
        <sz val="10"/>
        <color rgb="FF000000"/>
        <rFont val="Arial"/>
        <family val="3"/>
        <charset val="134"/>
      </rPr>
      <t>Mise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place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consommables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sanitaires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distributeurs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(sacs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poubelles,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savon,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papier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hygiénique,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essuie-mains,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…)</t>
    </r>
  </si>
  <si>
    <r>
      <rPr>
        <b/>
        <sz val="10"/>
        <color rgb="FF000000"/>
        <rFont val="Arial"/>
        <family val="3"/>
        <charset val="134"/>
      </rPr>
      <t>Collecte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évacuation des déchets</t>
    </r>
  </si>
  <si>
    <r>
      <rPr>
        <b/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eviers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</si>
  <si>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éviers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</si>
  <si>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encombrées)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verticales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poussières, souillures, coulures, tâches et traces de doigts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</si>
  <si>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accessoires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(Micro-ondes, ...)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</si>
  <si>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</si>
  <si>
    <t>Finitions hautes : Dépoussiérage des mobiliers jusqu'à 2 mètres de hauteur : étagères dégagées, dessus d'armoires non emcombrées, dessus de portes, toiles d'araignées…</t>
  </si>
  <si>
    <r>
      <rPr>
        <sz val="10"/>
        <color rgb="FF000000"/>
        <rFont val="Arial"/>
        <family val="3"/>
        <charset val="134"/>
      </rPr>
      <t>Dépoussièrage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sièges</t>
    </r>
  </si>
  <si>
    <t>Nettoyage des sols</t>
  </si>
  <si>
    <r>
      <rPr>
        <sz val="10"/>
        <color rgb="FF000000"/>
        <rFont val="Arial"/>
        <family val="3"/>
        <charset val="134"/>
      </rPr>
      <t>Balayage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</si>
  <si>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horizontales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encombrées)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objets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meublants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enlever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poussières,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souillures,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coulures, tâches et traces de doigts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</si>
  <si>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accessoires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(téléphones,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panneaux…)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</si>
  <si>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mains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courantes,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rampes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gardecorps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5)</t>
    </r>
  </si>
  <si>
    <r>
      <rPr>
        <sz val="10"/>
        <color rgb="FF000000"/>
        <rFont val="Arial"/>
        <family val="3"/>
        <charset val="134"/>
      </rPr>
      <t>Enlèvement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interrupteurs,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poignées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</si>
  <si>
    <r>
      <rPr>
        <sz val="10"/>
        <color rgb="FF000000"/>
        <rFont val="Arial"/>
        <family val="3"/>
        <charset val="134"/>
      </rPr>
      <t>Finitions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Dépoussiérage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mobiliers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jusqu'à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mètres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hauteur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étagères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dégagées,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dessus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d'armoires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emcombrées, dessus de portes, toiles d'araignées …</t>
    </r>
  </si>
  <si>
    <r>
      <rPr>
        <b/>
        <sz val="10"/>
        <color rgb="FF000000"/>
        <rFont val="Arial"/>
        <family val="3"/>
        <charset val="134"/>
      </rPr>
      <t>Ascenseur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 monte-charges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</si>
  <si>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</t>
    </r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</si>
  <si>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portes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intérieures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/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extérieures,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parois,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rails,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signalétique,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mains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courantes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tableaux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commandes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interieurs/extérieurs</t>
    </r>
  </si>
  <si>
    <t>x</t>
  </si>
  <si>
    <r>
      <rPr>
        <sz val="10"/>
        <color rgb="FF000000"/>
        <rFont val="Arial"/>
        <family val="3"/>
        <charset val="134"/>
      </rPr>
      <t>Aspiration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 de la zone ATEX (93 m2)</t>
    </r>
  </si>
  <si>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miroirs,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glaces,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hublots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cloisons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vitrées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2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doigts,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coulures…)</t>
    </r>
  </si>
  <si>
    <t>Essuyage des surfaces horizontales si non encombrées et des surfaces verticales des meubles et objets meublants pour enlever les poussières, souillures, coulures, tâches et traces de doigts</t>
  </si>
  <si>
    <t>Dépoussiérage et essuyage</t>
  </si>
  <si>
    <t>Nettoyage des tableaux (feutres ou craies) durant l'année scolaire et ponctuellement hors période scolaire</t>
  </si>
  <si>
    <t>Décaper et réimperméabiliser les tableaux (feutres), remise en état des feutrines de brosses à tableaux - produits fournis par ENSAM</t>
  </si>
  <si>
    <r>
      <rPr>
        <sz val="10"/>
        <color rgb="FF000000"/>
        <rFont val="Arial"/>
        <family val="3"/>
        <charset val="134"/>
      </rPr>
      <t>Essuyage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accessoires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(tableaux, …)</t>
    </r>
  </si>
  <si>
    <t>PRECISIONS</t>
  </si>
  <si>
    <r>
      <rPr>
        <sz val="10"/>
        <color rgb="FF000000"/>
        <rFont val="Arial"/>
        <family val="3"/>
        <charset val="134"/>
      </rPr>
      <t>Aération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(si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possible) et refermer en sortant de la pièce dès que les températures baissent ou que le chauffage est en fonctionnement</t>
    </r>
  </si>
  <si>
    <r>
      <rPr>
        <sz val="10"/>
        <color rgb="FF000000"/>
        <rFont val="Arial"/>
        <family val="3"/>
        <charset val="134"/>
      </rPr>
      <t>Extinction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points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lumineux</t>
    </r>
  </si>
  <si>
    <r>
      <rPr>
        <sz val="10"/>
        <color rgb="FF000000"/>
        <rFont val="Arial"/>
        <family val="3"/>
        <charset val="134"/>
      </rPr>
      <t>Acheminement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stockage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tous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déchets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containers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prévus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effet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(tri-sélectif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tri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classique)</t>
    </r>
  </si>
  <si>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sortie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et/ou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l'entrée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containers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voie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publique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prévue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forfait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dès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lors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qu'ils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lieu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pendant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horaires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d'intervention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agents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 prestations forfaitaires, dès lors que le bénéficiaire en a fait la demande dans la FRB.</t>
    </r>
  </si>
  <si>
    <r>
      <rPr>
        <sz val="10"/>
        <color rgb="FF000000"/>
        <rFont val="Arial"/>
        <family val="3"/>
        <charset val="134"/>
      </rPr>
      <t>Sont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exclus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zone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3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prestations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relatives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à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l'entretien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espaces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cuisines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professionnelles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pour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restauration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collective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matériels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cuisson.</t>
    </r>
  </si>
  <si>
    <r>
      <rPr>
        <sz val="10"/>
        <color rgb="FF000000"/>
        <rFont val="Arial"/>
        <family val="3"/>
        <charset val="134"/>
      </rPr>
      <t>Sont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exclus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autres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zones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: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-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matériel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informatique,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photocopieurs,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télécopieurs,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appareils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mécaniques,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électroniques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 rotechniques ou appareils à contrats de maintenance spécifiques.</t>
    </r>
  </si>
  <si>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manutention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chaises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tables,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cas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échéant,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nécessaire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au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est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incluse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dans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la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prestation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"Nettoyage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sols".</t>
    </r>
  </si>
  <si>
    <t xml:space="preserve">REMISE EN ETAT ANNUELLE : prestations ponctuelles </t>
  </si>
  <si>
    <t>Lavage de chaises ou fauteuil autre que tissu</t>
  </si>
  <si>
    <t>vitrerie Hall d'Honneur</t>
  </si>
  <si>
    <t>Aspiration des moquettes  - zone 10 (amphi LRL et learning center)</t>
  </si>
  <si>
    <t>shampoing à sec des moquettes - zone 10 (amphi LRL et learning center)</t>
  </si>
  <si>
    <t>Aspiration des sols durs - zone 1 (hall d'honneur)</t>
  </si>
  <si>
    <t>décapage et mise en cire des sols plastiques  - zone 1 (hall d'honneur)</t>
  </si>
  <si>
    <t>Décapage des sols durs - zone 5 (labo matériaux P0-37 et P0-38 - 140 m2 )</t>
  </si>
  <si>
    <t>Décapage et mise en cire sol plastique zone ATEX (P0-92 / P0-89)</t>
  </si>
  <si>
    <t>Nettoyage refrigérateurs</t>
  </si>
  <si>
    <r>
      <rPr>
        <b/>
        <sz val="10"/>
        <color rgb="FF000000"/>
        <rFont val="Arial"/>
        <family val="3"/>
        <charset val="134"/>
      </rPr>
      <t>ACCUEIL,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ZONES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ATTENANTES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</si>
  <si>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D'HYGIENE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/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SANITAIRES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</si>
  <si>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b/>
        <sz val="10"/>
        <color rgb="FF000000"/>
        <rFont val="Arial"/>
        <family val="3"/>
        <charset val="134"/>
      </rPr>
      <t>ESPACES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REPAS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DETENTE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</t>
    </r>
  </si>
  <si>
    <r>
      <rPr>
        <sz val="10"/>
        <color rgb="FF000000"/>
        <rFont val="Arial"/>
        <family val="3"/>
        <charset val="134"/>
      </rPr>
      <t>Lavage</t>
    </r>
    <r>
      <rPr>
        <sz val="10"/>
        <color theme="1"/>
        <rFont val="Arial"/>
        <family val="2"/>
      </rPr>
      <t xml:space="preserve"> mécanique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sols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sz val="10"/>
        <color rgb="FF000000"/>
        <rFont val="Arial"/>
        <family val="3"/>
        <charset val="134"/>
      </rPr>
      <t>durs</t>
    </r>
  </si>
  <si>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EXPERIMENTATION/ MANIPS/LABORATOIRE</t>
    </r>
  </si>
  <si>
    <r>
      <rPr>
        <b/>
        <sz val="10"/>
        <color rgb="FF000000"/>
        <rFont val="Arial"/>
        <family val="3"/>
        <charset val="134"/>
      </rPr>
      <t>LOCAUX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SCOLAIRES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 xml:space="preserve">ASSIMILES 
locaux </t>
    </r>
  </si>
  <si>
    <r>
      <rPr>
        <b/>
        <sz val="10"/>
        <color rgb="FF000000"/>
        <rFont val="Arial"/>
        <family val="3"/>
        <charset val="134"/>
      </rPr>
      <t>BUREAUX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ET</t>
    </r>
    <r>
      <rPr>
        <sz val="10"/>
        <color theme="1"/>
        <rFont val="Calibri"/>
        <family val="2"/>
        <charset val="134"/>
        <scheme val="minor"/>
      </rPr>
      <t xml:space="preserve"> </t>
    </r>
    <r>
      <rPr>
        <b/>
        <sz val="10"/>
        <color rgb="FF000000"/>
        <rFont val="Arial"/>
        <family val="3"/>
        <charset val="134"/>
      </rPr>
      <t>ASSIMILES et CIRCULATION ASSIMILES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</si>
</sst>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30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3"/>
      <charset val="134"/>
    </font>
    <font>
      <b/>
      <sz val="10"/>
      <color rgb="FF000000"/>
      <name val="Arial"/>
      <family val="3"/>
      <charset val="134"/>
    </font>
    <font>
      <sz val="10"/>
      <color theme="1"/>
      <name val="Calibri"/>
      <family val="2"/>
      <charset val="134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3"/>
      <charset val="134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3"/>
      <charset val="134"/>
    </font>
    <font>
      <b/>
      <sz val="10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157">
    <xf numFmtId="0" fontId="0" fillId="0" borderId="0" xfId="0"/>
    <xf numFmtId="0" fontId="7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textRotation="73" wrapText="1"/>
    </xf>
    <xf numFmtId="0" fontId="6" fillId="0" borderId="10" xfId="0" applyFont="1" applyBorder="1" applyAlignment="1">
      <alignment horizontal="center" vertical="center" textRotation="73"/>
    </xf>
    <xf numFmtId="0" fontId="9" fillId="0" borderId="10" xfId="0" applyFont="1" applyBorder="1" applyAlignment="1">
      <alignment horizontal="center" vertical="center" textRotation="73"/>
    </xf>
    <xf numFmtId="0" fontId="9" fillId="0" borderId="11" xfId="0" applyFont="1" applyBorder="1" applyAlignment="1">
      <alignment horizontal="center" vertical="center" textRotation="73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vertical="center" wrapText="1"/>
    </xf>
    <xf numFmtId="164" fontId="3" fillId="2" borderId="1" xfId="1" applyFont="1" applyFill="1" applyBorder="1" applyAlignment="1">
      <alignment horizontal="left" vertical="center" wrapText="1" indent="4"/>
    </xf>
    <xf numFmtId="164" fontId="3" fillId="2" borderId="1" xfId="1" applyFont="1" applyFill="1" applyBorder="1" applyAlignment="1">
      <alignment horizontal="left" vertical="center" wrapText="1" indent="3"/>
    </xf>
    <xf numFmtId="164" fontId="3" fillId="2" borderId="8" xfId="1" applyFont="1" applyFill="1" applyBorder="1" applyAlignment="1">
      <alignment horizontal="left" vertical="center" wrapText="1" indent="4"/>
    </xf>
    <xf numFmtId="164" fontId="3" fillId="2" borderId="8" xfId="1" applyFont="1" applyFill="1" applyBorder="1" applyAlignment="1">
      <alignment vertical="center" wrapText="1"/>
    </xf>
    <xf numFmtId="0" fontId="18" fillId="5" borderId="9" xfId="0" applyFont="1" applyFill="1" applyBorder="1" applyAlignment="1">
      <alignment horizontal="left" vertical="center" wrapText="1" indent="4"/>
    </xf>
    <xf numFmtId="164" fontId="18" fillId="5" borderId="10" xfId="1" applyFont="1" applyFill="1" applyBorder="1" applyAlignment="1">
      <alignment horizontal="center" vertical="center" wrapText="1"/>
    </xf>
    <xf numFmtId="164" fontId="18" fillId="5" borderId="11" xfId="1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20" fillId="0" borderId="18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11" fillId="0" borderId="1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9" fillId="1" borderId="0" xfId="0" applyFont="1" applyFill="1" applyAlignment="1">
      <alignment horizontal="center" vertical="center"/>
    </xf>
    <xf numFmtId="0" fontId="9" fillId="1" borderId="6" xfId="0" applyFont="1" applyFill="1" applyBorder="1" applyAlignment="1">
      <alignment horizontal="center" vertical="center"/>
    </xf>
    <xf numFmtId="0" fontId="9" fillId="1" borderId="13" xfId="0" applyFont="1" applyFill="1" applyBorder="1" applyAlignment="1">
      <alignment horizontal="center" vertical="center"/>
    </xf>
    <xf numFmtId="0" fontId="9" fillId="1" borderId="2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23" fillId="0" borderId="34" xfId="0" applyFont="1" applyBorder="1" applyAlignment="1">
      <alignment vertical="center"/>
    </xf>
    <xf numFmtId="164" fontId="23" fillId="0" borderId="34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164" fontId="24" fillId="0" borderId="34" xfId="0" applyNumberFormat="1" applyFont="1" applyBorder="1" applyAlignment="1">
      <alignment vertical="center"/>
    </xf>
    <xf numFmtId="0" fontId="17" fillId="6" borderId="25" xfId="0" applyFont="1" applyFill="1" applyBorder="1" applyAlignment="1">
      <alignment horizontal="center" vertical="center" wrapText="1"/>
    </xf>
    <xf numFmtId="0" fontId="1" fillId="6" borderId="37" xfId="0" applyFont="1" applyFill="1" applyBorder="1" applyAlignment="1">
      <alignment horizontal="center" vertical="center" wrapText="1"/>
    </xf>
    <xf numFmtId="164" fontId="0" fillId="6" borderId="1" xfId="0" applyNumberFormat="1" applyFill="1" applyBorder="1" applyAlignment="1">
      <alignment vertical="center"/>
    </xf>
    <xf numFmtId="164" fontId="24" fillId="6" borderId="34" xfId="0" applyNumberFormat="1" applyFont="1" applyFill="1" applyBorder="1" applyAlignment="1">
      <alignment vertical="center"/>
    </xf>
    <xf numFmtId="0" fontId="25" fillId="0" borderId="0" xfId="0" applyFont="1" applyAlignment="1">
      <alignment horizontal="left"/>
    </xf>
    <xf numFmtId="0" fontId="10" fillId="7" borderId="5" xfId="0" applyFont="1" applyFill="1" applyBorder="1" applyAlignment="1">
      <alignment horizontal="left" vertical="center" wrapText="1"/>
    </xf>
    <xf numFmtId="0" fontId="6" fillId="7" borderId="21" xfId="0" applyFont="1" applyFill="1" applyBorder="1" applyAlignment="1">
      <alignment horizontal="left" vertical="center"/>
    </xf>
    <xf numFmtId="0" fontId="20" fillId="7" borderId="0" xfId="0" applyFont="1" applyFill="1" applyAlignment="1">
      <alignment horizontal="center" vertical="center"/>
    </xf>
    <xf numFmtId="0" fontId="11" fillId="7" borderId="0" xfId="0" applyFont="1" applyFill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22" fillId="7" borderId="6" xfId="0" applyFont="1" applyFill="1" applyBorder="1" applyAlignment="1">
      <alignment horizontal="center" vertical="center"/>
    </xf>
    <xf numFmtId="0" fontId="27" fillId="0" borderId="6" xfId="0" applyFont="1" applyBorder="1" applyAlignment="1">
      <alignment horizontal="left" vertical="center" wrapText="1"/>
    </xf>
    <xf numFmtId="0" fontId="23" fillId="0" borderId="35" xfId="0" applyFont="1" applyBorder="1" applyAlignment="1">
      <alignment horizontal="center" vertical="center"/>
    </xf>
    <xf numFmtId="0" fontId="23" fillId="0" borderId="36" xfId="0" applyFont="1" applyBorder="1" applyAlignment="1">
      <alignment horizontal="center" vertical="center"/>
    </xf>
    <xf numFmtId="0" fontId="17" fillId="3" borderId="28" xfId="0" applyFont="1" applyFill="1" applyBorder="1" applyAlignment="1">
      <alignment horizontal="center"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center" vertical="center" wrapText="1"/>
    </xf>
    <xf numFmtId="0" fontId="17" fillId="3" borderId="25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17" fillId="3" borderId="2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7" fillId="7" borderId="19" xfId="0" applyFont="1" applyFill="1" applyBorder="1" applyAlignment="1">
      <alignment horizontal="left" vertical="center" wrapText="1"/>
    </xf>
    <xf numFmtId="0" fontId="28" fillId="7" borderId="6" xfId="0" applyFont="1" applyFill="1" applyBorder="1" applyAlignment="1">
      <alignment horizontal="left" vertical="center" wrapText="1"/>
    </xf>
    <xf numFmtId="0" fontId="27" fillId="7" borderId="20" xfId="0" applyFont="1" applyFill="1" applyBorder="1" applyAlignment="1">
      <alignment horizontal="left" vertical="center" wrapText="1"/>
    </xf>
    <xf numFmtId="0" fontId="28" fillId="7" borderId="21" xfId="0" applyFont="1" applyFill="1" applyBorder="1" applyAlignment="1">
      <alignment horizontal="left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27" fillId="7" borderId="17" xfId="0" applyFont="1" applyFill="1" applyBorder="1" applyAlignment="1">
      <alignment horizontal="left" vertical="center" wrapText="1"/>
    </xf>
    <xf numFmtId="0" fontId="28" fillId="7" borderId="5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6" fillId="7" borderId="17" xfId="0" applyFont="1" applyFill="1" applyBorder="1" applyAlignment="1">
      <alignment horizontal="left" vertical="center" wrapText="1"/>
    </xf>
    <xf numFmtId="0" fontId="0" fillId="7" borderId="5" xfId="0" applyFill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6" fillId="4" borderId="19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6" xfId="0" applyBorder="1" applyAlignment="1">
      <alignment vertical="center"/>
    </xf>
    <xf numFmtId="0" fontId="6" fillId="4" borderId="19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showGridLines="0" tabSelected="1" zoomScale="80" zoomScaleNormal="80" workbookViewId="0">
      <selection activeCell="N5" sqref="N5"/>
    </sheetView>
  </sheetViews>
  <sheetFormatPr baseColWidth="10" defaultColWidth="11.109375" defaultRowHeight="14.4"/>
  <cols>
    <col min="1" max="1" width="55.109375" style="27" customWidth="1"/>
    <col min="2" max="2" width="26.33203125" style="27" customWidth="1"/>
    <col min="3" max="9" width="14.6640625" style="27" customWidth="1"/>
    <col min="10" max="10" width="3.33203125" style="27" customWidth="1"/>
    <col min="11" max="16384" width="11.109375" style="27"/>
  </cols>
  <sheetData>
    <row r="1" spans="1:9" ht="14.4" customHeight="1">
      <c r="A1" s="94" t="s">
        <v>0</v>
      </c>
      <c r="B1" s="96" t="s">
        <v>1</v>
      </c>
      <c r="C1" s="98" t="s">
        <v>2</v>
      </c>
      <c r="D1" s="99"/>
      <c r="E1" s="99"/>
      <c r="F1" s="99"/>
      <c r="G1" s="100"/>
      <c r="H1" s="82"/>
      <c r="I1" s="101" t="s">
        <v>3</v>
      </c>
    </row>
    <row r="2" spans="1:9" ht="20.399999999999999">
      <c r="A2" s="95"/>
      <c r="B2" s="97"/>
      <c r="C2" s="26" t="s">
        <v>4</v>
      </c>
      <c r="D2" s="26" t="s">
        <v>5</v>
      </c>
      <c r="E2" s="26" t="s">
        <v>6</v>
      </c>
      <c r="F2" s="26" t="s">
        <v>7</v>
      </c>
      <c r="G2" s="26" t="s">
        <v>8</v>
      </c>
      <c r="H2" s="83"/>
      <c r="I2" s="102"/>
    </row>
    <row r="3" spans="1:9" ht="35.4" customHeight="1">
      <c r="A3" s="28" t="s">
        <v>9</v>
      </c>
      <c r="B3" s="29">
        <f>'Superficie Accueil'!B17</f>
        <v>49</v>
      </c>
      <c r="C3" s="29">
        <f>'Superficie Accueil'!C17</f>
        <v>0</v>
      </c>
      <c r="D3" s="29">
        <f>'Superficie Accueil'!D17</f>
        <v>49</v>
      </c>
      <c r="E3" s="29">
        <f>'Superficie Accueil'!E17</f>
        <v>0</v>
      </c>
      <c r="F3" s="29">
        <f>'Superficie Accueil'!F17</f>
        <v>0</v>
      </c>
      <c r="G3" s="29">
        <f>'Superficie Accueil'!G17</f>
        <v>0</v>
      </c>
      <c r="H3" s="84"/>
      <c r="I3" s="29">
        <f>'Superficie Accueil'!H17</f>
        <v>0</v>
      </c>
    </row>
    <row r="4" spans="1:9" ht="35.4" customHeight="1">
      <c r="A4" s="28" t="s">
        <v>10</v>
      </c>
      <c r="B4" s="29">
        <f>'Superficie E'!B17</f>
        <v>857.5</v>
      </c>
      <c r="C4" s="29">
        <f>'Superficie E'!C17</f>
        <v>5</v>
      </c>
      <c r="D4" s="29">
        <f>'Superficie E'!D17</f>
        <v>126</v>
      </c>
      <c r="E4" s="29">
        <f>'Superficie E'!E17</f>
        <v>726.5</v>
      </c>
      <c r="F4" s="29">
        <f>'Superficie E'!F17</f>
        <v>0</v>
      </c>
      <c r="G4" s="29">
        <f>'Superficie E'!G17</f>
        <v>0</v>
      </c>
      <c r="H4" s="84"/>
      <c r="I4" s="29">
        <f>'Superficie E'!H17</f>
        <v>0</v>
      </c>
    </row>
    <row r="5" spans="1:9" ht="35.4" customHeight="1">
      <c r="A5" s="28" t="s">
        <v>11</v>
      </c>
      <c r="B5" s="29">
        <f>'Superficie R'!B16</f>
        <v>5969</v>
      </c>
      <c r="C5" s="29">
        <f>'Superficie R'!C16</f>
        <v>566</v>
      </c>
      <c r="D5" s="29">
        <f>'Superficie R'!D16</f>
        <v>2337</v>
      </c>
      <c r="E5" s="29">
        <f>'Superficie R'!E16</f>
        <v>3066</v>
      </c>
      <c r="F5" s="29">
        <f>'Superficie R'!F16</f>
        <v>0</v>
      </c>
      <c r="G5" s="29">
        <f>'Superficie R'!G16</f>
        <v>0</v>
      </c>
      <c r="H5" s="84"/>
      <c r="I5" s="29">
        <f>'Superficie R'!H16</f>
        <v>65</v>
      </c>
    </row>
    <row r="6" spans="1:9" ht="35.4" customHeight="1">
      <c r="A6" s="28" t="s">
        <v>12</v>
      </c>
      <c r="B6" s="29">
        <f>'Superficie P'!B18</f>
        <v>5318</v>
      </c>
      <c r="C6" s="29">
        <f>'Superficie P'!C18</f>
        <v>68</v>
      </c>
      <c r="D6" s="29">
        <f>'Superficie P'!D18</f>
        <v>2820</v>
      </c>
      <c r="E6" s="29">
        <f>'Superficie P'!E18</f>
        <v>1720</v>
      </c>
      <c r="F6" s="29">
        <f>'Superficie P'!F18</f>
        <v>0</v>
      </c>
      <c r="G6" s="29">
        <f>'Superficie P'!G18</f>
        <v>710</v>
      </c>
      <c r="H6" s="84"/>
      <c r="I6" s="29">
        <f>'Superficie P'!H18</f>
        <v>0</v>
      </c>
    </row>
    <row r="7" spans="1:9" s="80" customFormat="1" ht="35.4" customHeight="1" thickBot="1">
      <c r="A7" s="78" t="s">
        <v>13</v>
      </c>
      <c r="B7" s="81">
        <f>SUM(B3:B6)</f>
        <v>12193.5</v>
      </c>
      <c r="C7" s="81">
        <f>SUM(C4:C6)</f>
        <v>639</v>
      </c>
      <c r="D7" s="81">
        <f>SUM(D4:D6)</f>
        <v>5283</v>
      </c>
      <c r="E7" s="81">
        <f>SUM(E4:E6)</f>
        <v>5512.5</v>
      </c>
      <c r="F7" s="81">
        <f>SUM(F4:F6)</f>
        <v>0</v>
      </c>
      <c r="G7" s="81">
        <f>SUM(G4:G6)</f>
        <v>710</v>
      </c>
      <c r="H7" s="85"/>
      <c r="I7" s="79">
        <f>SUM(I4:I6)</f>
        <v>65</v>
      </c>
    </row>
    <row r="8" spans="1:9" ht="15" thickTop="1"/>
  </sheetData>
  <mergeCells count="4">
    <mergeCell ref="A1:A2"/>
    <mergeCell ref="B1:B2"/>
    <mergeCell ref="C1:G1"/>
    <mergeCell ref="I1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zoomScale="85" zoomScaleNormal="85" workbookViewId="0">
      <selection activeCell="A20" sqref="A20:A21"/>
    </sheetView>
  </sheetViews>
  <sheetFormatPr baseColWidth="10" defaultColWidth="18" defaultRowHeight="14.4"/>
  <cols>
    <col min="1" max="1" width="32.33203125" style="14" customWidth="1"/>
    <col min="2" max="2" width="19.109375" customWidth="1"/>
    <col min="3" max="4" width="23.33203125" customWidth="1"/>
    <col min="5" max="5" width="23.33203125" style="13" customWidth="1"/>
    <col min="6" max="8" width="23.33203125" customWidth="1"/>
  </cols>
  <sheetData>
    <row r="1" spans="1:8" ht="27.75" customHeight="1" thickBot="1">
      <c r="A1" s="103" t="s">
        <v>26</v>
      </c>
      <c r="B1" s="104"/>
      <c r="C1" s="104"/>
      <c r="D1" s="104"/>
      <c r="E1" s="104"/>
      <c r="F1" s="104"/>
      <c r="G1" s="104"/>
      <c r="H1" s="105"/>
    </row>
    <row r="2" spans="1:8" ht="15" thickBot="1"/>
    <row r="3" spans="1:8" ht="29.4" customHeight="1">
      <c r="A3" s="106" t="s">
        <v>14</v>
      </c>
      <c r="B3" s="96" t="s">
        <v>1</v>
      </c>
      <c r="C3" s="98" t="s">
        <v>2</v>
      </c>
      <c r="D3" s="99"/>
      <c r="E3" s="99"/>
      <c r="F3" s="99"/>
      <c r="G3" s="100"/>
      <c r="H3" s="101" t="s">
        <v>3</v>
      </c>
    </row>
    <row r="4" spans="1:8" ht="29.4" customHeight="1">
      <c r="A4" s="107"/>
      <c r="B4" s="108"/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09"/>
    </row>
    <row r="5" spans="1:8" ht="27.15" customHeight="1">
      <c r="A5" s="25" t="s">
        <v>15</v>
      </c>
      <c r="B5" s="19">
        <f>SUM(C5:G5)</f>
        <v>49</v>
      </c>
      <c r="C5" s="17"/>
      <c r="D5" s="18">
        <v>49</v>
      </c>
      <c r="E5" s="16"/>
      <c r="F5" s="17"/>
      <c r="G5" s="17"/>
      <c r="H5" s="20"/>
    </row>
    <row r="6" spans="1:8" ht="27.15" customHeight="1">
      <c r="A6" s="25" t="s">
        <v>27</v>
      </c>
      <c r="B6" s="19">
        <f t="shared" ref="B6:B16" si="0">SUM(C6:G6)</f>
        <v>0</v>
      </c>
      <c r="C6" s="17"/>
      <c r="D6" s="17"/>
      <c r="E6" s="17"/>
      <c r="F6" s="17"/>
      <c r="G6" s="17"/>
      <c r="H6" s="21"/>
    </row>
    <row r="7" spans="1:8" ht="27.15" customHeight="1">
      <c r="A7" s="25" t="s">
        <v>16</v>
      </c>
      <c r="B7" s="19">
        <f t="shared" si="0"/>
        <v>0</v>
      </c>
      <c r="C7" s="17"/>
      <c r="D7" s="17"/>
      <c r="E7" s="16"/>
      <c r="F7" s="17"/>
      <c r="G7" s="17"/>
      <c r="H7" s="20"/>
    </row>
    <row r="8" spans="1:8" ht="27.15" customHeight="1">
      <c r="A8" s="25" t="s">
        <v>17</v>
      </c>
      <c r="B8" s="19">
        <f t="shared" si="0"/>
        <v>0</v>
      </c>
      <c r="C8" s="19"/>
      <c r="D8" s="16"/>
      <c r="E8" s="16"/>
      <c r="F8" s="17"/>
      <c r="G8" s="17"/>
      <c r="H8" s="20"/>
    </row>
    <row r="9" spans="1:8" ht="27.15" customHeight="1">
      <c r="A9" s="25" t="s">
        <v>18</v>
      </c>
      <c r="B9" s="19">
        <f t="shared" si="0"/>
        <v>0</v>
      </c>
      <c r="C9" s="19"/>
      <c r="D9" s="16"/>
      <c r="E9" s="16"/>
      <c r="F9" s="17"/>
      <c r="G9" s="17"/>
      <c r="H9" s="20"/>
    </row>
    <row r="10" spans="1:8" ht="27.15" customHeight="1">
      <c r="A10" s="25" t="s">
        <v>28</v>
      </c>
      <c r="B10" s="19">
        <f t="shared" si="0"/>
        <v>0</v>
      </c>
      <c r="C10" s="19"/>
      <c r="D10" s="16"/>
      <c r="E10" s="16"/>
      <c r="F10" s="17"/>
      <c r="G10" s="17"/>
      <c r="H10" s="20"/>
    </row>
    <row r="11" spans="1:8" ht="27.15" customHeight="1">
      <c r="A11" s="25" t="s">
        <v>19</v>
      </c>
      <c r="B11" s="19">
        <f t="shared" si="0"/>
        <v>0</v>
      </c>
      <c r="C11" s="17"/>
      <c r="D11" s="16"/>
      <c r="E11" s="16"/>
      <c r="F11" s="17"/>
      <c r="G11" s="17"/>
      <c r="H11" s="20"/>
    </row>
    <row r="12" spans="1:8" ht="27.15" customHeight="1">
      <c r="A12" s="25" t="s">
        <v>20</v>
      </c>
      <c r="B12" s="19">
        <f t="shared" si="0"/>
        <v>0</v>
      </c>
      <c r="C12" s="17"/>
      <c r="D12" s="18"/>
      <c r="E12" s="16"/>
      <c r="F12" s="17"/>
      <c r="G12" s="17"/>
      <c r="H12" s="20"/>
    </row>
    <row r="13" spans="1:8" ht="27.15" customHeight="1">
      <c r="A13" s="25" t="s">
        <v>21</v>
      </c>
      <c r="B13" s="19">
        <f t="shared" si="0"/>
        <v>0</v>
      </c>
      <c r="C13" s="17"/>
      <c r="D13" s="17"/>
      <c r="E13" s="17"/>
      <c r="F13" s="17"/>
      <c r="G13" s="17"/>
      <c r="H13" s="21"/>
    </row>
    <row r="14" spans="1:8" ht="27.15" customHeight="1">
      <c r="A14" s="25" t="s">
        <v>22</v>
      </c>
      <c r="B14" s="19">
        <f t="shared" si="0"/>
        <v>0</v>
      </c>
      <c r="C14" s="17"/>
      <c r="D14" s="17"/>
      <c r="E14" s="16"/>
      <c r="F14" s="17"/>
      <c r="G14" s="17"/>
      <c r="H14" s="20"/>
    </row>
    <row r="15" spans="1:8" ht="27.15" customHeight="1">
      <c r="A15" s="25" t="s">
        <v>23</v>
      </c>
      <c r="B15" s="19">
        <f t="shared" si="0"/>
        <v>0</v>
      </c>
      <c r="C15" s="17"/>
      <c r="D15" s="17"/>
      <c r="E15" s="16"/>
      <c r="F15" s="17"/>
      <c r="G15" s="17"/>
      <c r="H15" s="20"/>
    </row>
    <row r="16" spans="1:8" ht="27.15" customHeight="1">
      <c r="A16" s="25" t="s">
        <v>24</v>
      </c>
      <c r="B16" s="19">
        <f t="shared" si="0"/>
        <v>0</v>
      </c>
      <c r="C16" s="19"/>
      <c r="D16" s="18"/>
      <c r="E16" s="16"/>
      <c r="F16" s="17"/>
      <c r="G16" s="17"/>
      <c r="H16" s="20"/>
    </row>
    <row r="17" spans="1:8" ht="27.75" customHeight="1" thickBot="1">
      <c r="A17" s="22" t="s">
        <v>25</v>
      </c>
      <c r="B17" s="23">
        <f>SUM(B5:B16)</f>
        <v>49</v>
      </c>
      <c r="C17" s="23">
        <f>SUM(C5:C16)</f>
        <v>0</v>
      </c>
      <c r="D17" s="23">
        <f t="shared" ref="D17:H17" si="1">SUM(D5:D16)</f>
        <v>49</v>
      </c>
      <c r="E17" s="23">
        <f t="shared" si="1"/>
        <v>0</v>
      </c>
      <c r="F17" s="23">
        <f t="shared" si="1"/>
        <v>0</v>
      </c>
      <c r="G17" s="23">
        <f t="shared" si="1"/>
        <v>0</v>
      </c>
      <c r="H17" s="24">
        <f t="shared" si="1"/>
        <v>0</v>
      </c>
    </row>
    <row r="20" spans="1:8">
      <c r="A20"/>
    </row>
    <row r="21" spans="1:8">
      <c r="A21"/>
    </row>
  </sheetData>
  <mergeCells count="5">
    <mergeCell ref="A1:H1"/>
    <mergeCell ref="A3:A4"/>
    <mergeCell ref="B3:B4"/>
    <mergeCell ref="C3:G3"/>
    <mergeCell ref="H3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zoomScale="85" zoomScaleNormal="85" workbookViewId="0">
      <selection activeCell="A20" sqref="A20:A21"/>
    </sheetView>
  </sheetViews>
  <sheetFormatPr baseColWidth="10" defaultColWidth="18" defaultRowHeight="14.4"/>
  <cols>
    <col min="1" max="1" width="32.33203125" style="14" customWidth="1"/>
    <col min="2" max="2" width="19.109375" customWidth="1"/>
    <col min="3" max="4" width="23.33203125" customWidth="1"/>
    <col min="5" max="5" width="23.33203125" style="13" customWidth="1"/>
    <col min="6" max="8" width="23.33203125" customWidth="1"/>
  </cols>
  <sheetData>
    <row r="1" spans="1:8" ht="27.75" customHeight="1" thickBot="1">
      <c r="A1" s="103" t="s">
        <v>29</v>
      </c>
      <c r="B1" s="104"/>
      <c r="C1" s="104"/>
      <c r="D1" s="104"/>
      <c r="E1" s="104"/>
      <c r="F1" s="104"/>
      <c r="G1" s="104"/>
      <c r="H1" s="105"/>
    </row>
    <row r="2" spans="1:8" ht="15" thickBot="1"/>
    <row r="3" spans="1:8" ht="29.4" customHeight="1">
      <c r="A3" s="106" t="s">
        <v>14</v>
      </c>
      <c r="B3" s="96" t="s">
        <v>1</v>
      </c>
      <c r="C3" s="98" t="s">
        <v>2</v>
      </c>
      <c r="D3" s="99"/>
      <c r="E3" s="99"/>
      <c r="F3" s="99"/>
      <c r="G3" s="100"/>
      <c r="H3" s="101" t="s">
        <v>3</v>
      </c>
    </row>
    <row r="4" spans="1:8" ht="29.4" customHeight="1">
      <c r="A4" s="107"/>
      <c r="B4" s="108"/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09"/>
    </row>
    <row r="5" spans="1:8" ht="27.15" customHeight="1">
      <c r="A5" s="25" t="s">
        <v>15</v>
      </c>
      <c r="B5" s="19">
        <f>SUM(C5:G5)</f>
        <v>20</v>
      </c>
      <c r="C5" s="17">
        <v>5</v>
      </c>
      <c r="D5" s="18"/>
      <c r="E5" s="16">
        <v>15</v>
      </c>
      <c r="F5" s="17"/>
      <c r="G5" s="17"/>
      <c r="H5" s="20"/>
    </row>
    <row r="6" spans="1:8" ht="27.15" customHeight="1">
      <c r="A6" s="25" t="s">
        <v>27</v>
      </c>
      <c r="B6" s="19">
        <f t="shared" ref="B6:B16" si="0">SUM(C6:G6)</f>
        <v>45</v>
      </c>
      <c r="C6" s="17"/>
      <c r="D6" s="17"/>
      <c r="E6" s="17">
        <v>45</v>
      </c>
      <c r="F6" s="17"/>
      <c r="G6" s="17"/>
      <c r="H6" s="21"/>
    </row>
    <row r="7" spans="1:8" ht="27.15" customHeight="1">
      <c r="A7" s="25" t="s">
        <v>16</v>
      </c>
      <c r="B7" s="19">
        <f t="shared" si="0"/>
        <v>44</v>
      </c>
      <c r="C7" s="17"/>
      <c r="D7" s="17">
        <v>44</v>
      </c>
      <c r="E7" s="16"/>
      <c r="F7" s="17"/>
      <c r="G7" s="17"/>
      <c r="H7" s="20"/>
    </row>
    <row r="8" spans="1:8" ht="27.15" customHeight="1">
      <c r="A8" s="25" t="s">
        <v>17</v>
      </c>
      <c r="B8" s="19">
        <f t="shared" si="0"/>
        <v>13</v>
      </c>
      <c r="C8" s="19"/>
      <c r="D8" s="16"/>
      <c r="E8" s="16">
        <v>13</v>
      </c>
      <c r="F8" s="17"/>
      <c r="G8" s="17"/>
      <c r="H8" s="20"/>
    </row>
    <row r="9" spans="1:8" ht="27.15" customHeight="1">
      <c r="A9" s="25" t="s">
        <v>18</v>
      </c>
      <c r="B9" s="19">
        <f t="shared" si="0"/>
        <v>0</v>
      </c>
      <c r="C9" s="19"/>
      <c r="D9" s="16"/>
      <c r="E9" s="16"/>
      <c r="F9" s="17"/>
      <c r="G9" s="17"/>
      <c r="H9" s="20"/>
    </row>
    <row r="10" spans="1:8" ht="27.15" customHeight="1">
      <c r="A10" s="25" t="s">
        <v>28</v>
      </c>
      <c r="B10" s="19">
        <f t="shared" si="0"/>
        <v>326.5</v>
      </c>
      <c r="C10" s="19"/>
      <c r="D10" s="16"/>
      <c r="E10" s="16">
        <v>326.5</v>
      </c>
      <c r="F10" s="17"/>
      <c r="G10" s="17"/>
      <c r="H10" s="20"/>
    </row>
    <row r="11" spans="1:8" ht="27.15" customHeight="1">
      <c r="A11" s="25" t="s">
        <v>19</v>
      </c>
      <c r="B11" s="19">
        <f t="shared" si="0"/>
        <v>159</v>
      </c>
      <c r="C11" s="17"/>
      <c r="D11" s="16"/>
      <c r="E11" s="16">
        <f>179-20</f>
        <v>159</v>
      </c>
      <c r="F11" s="17"/>
      <c r="G11" s="17"/>
      <c r="H11" s="20"/>
    </row>
    <row r="12" spans="1:8" ht="27.15" customHeight="1">
      <c r="A12" s="25" t="s">
        <v>20</v>
      </c>
      <c r="B12" s="19">
        <f t="shared" si="0"/>
        <v>16</v>
      </c>
      <c r="C12" s="17"/>
      <c r="D12" s="18"/>
      <c r="E12" s="16">
        <v>16</v>
      </c>
      <c r="F12" s="17"/>
      <c r="G12" s="17"/>
      <c r="H12" s="20"/>
    </row>
    <row r="13" spans="1:8" ht="27.15" customHeight="1">
      <c r="A13" s="25" t="s">
        <v>21</v>
      </c>
      <c r="B13" s="19">
        <f t="shared" si="0"/>
        <v>0</v>
      </c>
      <c r="C13" s="17"/>
      <c r="D13" s="17"/>
      <c r="E13" s="17"/>
      <c r="F13" s="17"/>
      <c r="G13" s="17"/>
      <c r="H13" s="21"/>
    </row>
    <row r="14" spans="1:8" ht="27.15" customHeight="1">
      <c r="A14" s="25" t="s">
        <v>22</v>
      </c>
      <c r="B14" s="19">
        <f t="shared" si="0"/>
        <v>0</v>
      </c>
      <c r="C14" s="17"/>
      <c r="D14" s="17"/>
      <c r="E14" s="16"/>
      <c r="F14" s="17"/>
      <c r="G14" s="17"/>
      <c r="H14" s="20"/>
    </row>
    <row r="15" spans="1:8" ht="27.15" customHeight="1">
      <c r="A15" s="25" t="s">
        <v>23</v>
      </c>
      <c r="B15" s="19">
        <f t="shared" si="0"/>
        <v>0</v>
      </c>
      <c r="C15" s="17"/>
      <c r="D15" s="17"/>
      <c r="E15" s="16"/>
      <c r="F15" s="17"/>
      <c r="G15" s="17"/>
      <c r="H15" s="20"/>
    </row>
    <row r="16" spans="1:8" ht="27.15" customHeight="1">
      <c r="A16" s="25" t="s">
        <v>24</v>
      </c>
      <c r="B16" s="19">
        <f t="shared" si="0"/>
        <v>234</v>
      </c>
      <c r="C16" s="19"/>
      <c r="D16" s="18">
        <v>82</v>
      </c>
      <c r="E16" s="16">
        <v>152</v>
      </c>
      <c r="F16" s="17"/>
      <c r="G16" s="17"/>
      <c r="H16" s="20"/>
    </row>
    <row r="17" spans="1:8" ht="27.75" customHeight="1" thickBot="1">
      <c r="A17" s="22" t="s">
        <v>25</v>
      </c>
      <c r="B17" s="23">
        <f>SUM(B5:B16)</f>
        <v>857.5</v>
      </c>
      <c r="C17" s="23">
        <f>SUM(C5:C16)</f>
        <v>5</v>
      </c>
      <c r="D17" s="23">
        <f t="shared" ref="D17:H17" si="1">SUM(D5:D16)</f>
        <v>126</v>
      </c>
      <c r="E17" s="23">
        <f t="shared" si="1"/>
        <v>726.5</v>
      </c>
      <c r="F17" s="23">
        <f t="shared" si="1"/>
        <v>0</v>
      </c>
      <c r="G17" s="23">
        <f t="shared" si="1"/>
        <v>0</v>
      </c>
      <c r="H17" s="24">
        <f t="shared" si="1"/>
        <v>0</v>
      </c>
    </row>
    <row r="20" spans="1:8">
      <c r="A20"/>
    </row>
    <row r="21" spans="1:8">
      <c r="A21"/>
    </row>
  </sheetData>
  <mergeCells count="5">
    <mergeCell ref="A1:H1"/>
    <mergeCell ref="A3:A4"/>
    <mergeCell ref="B3:B4"/>
    <mergeCell ref="C3:G3"/>
    <mergeCell ref="H3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"/>
  <sheetViews>
    <sheetView zoomScale="85" zoomScaleNormal="85" workbookViewId="0">
      <selection activeCell="A19" sqref="A19:A20"/>
    </sheetView>
  </sheetViews>
  <sheetFormatPr baseColWidth="10" defaultColWidth="18" defaultRowHeight="14.4"/>
  <cols>
    <col min="1" max="1" width="32.33203125" style="14" customWidth="1"/>
    <col min="2" max="2" width="19.109375" customWidth="1"/>
    <col min="3" max="4" width="23.33203125" customWidth="1"/>
    <col min="5" max="5" width="23.33203125" style="13" customWidth="1"/>
    <col min="6" max="8" width="23.33203125" customWidth="1"/>
  </cols>
  <sheetData>
    <row r="1" spans="1:8" ht="27.75" customHeight="1" thickBot="1">
      <c r="A1" s="103" t="s">
        <v>30</v>
      </c>
      <c r="B1" s="104"/>
      <c r="C1" s="104"/>
      <c r="D1" s="104"/>
      <c r="E1" s="104"/>
      <c r="F1" s="104"/>
      <c r="G1" s="104"/>
      <c r="H1" s="105"/>
    </row>
    <row r="2" spans="1:8" ht="15" thickBot="1"/>
    <row r="3" spans="1:8" ht="29.4" customHeight="1">
      <c r="A3" s="106" t="s">
        <v>14</v>
      </c>
      <c r="B3" s="96" t="s">
        <v>1</v>
      </c>
      <c r="C3" s="98" t="s">
        <v>2</v>
      </c>
      <c r="D3" s="99"/>
      <c r="E3" s="99"/>
      <c r="F3" s="99"/>
      <c r="G3" s="100"/>
      <c r="H3" s="101" t="s">
        <v>3</v>
      </c>
    </row>
    <row r="4" spans="1:8" ht="29.4" customHeight="1">
      <c r="A4" s="107"/>
      <c r="B4" s="108"/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09"/>
    </row>
    <row r="5" spans="1:8" ht="27.15" customHeight="1">
      <c r="A5" s="25" t="s">
        <v>15</v>
      </c>
      <c r="B5" s="19">
        <f>SUM(C5:G5)</f>
        <v>172</v>
      </c>
      <c r="C5" s="17"/>
      <c r="D5" s="18">
        <f>22+150</f>
        <v>172</v>
      </c>
      <c r="E5" s="16"/>
      <c r="F5" s="17"/>
      <c r="G5" s="17"/>
      <c r="H5" s="20"/>
    </row>
    <row r="6" spans="1:8" ht="27.15" customHeight="1">
      <c r="A6" s="25" t="s">
        <v>27</v>
      </c>
      <c r="B6" s="19">
        <f t="shared" ref="B6:B15" si="0">SUM(C6:G6)</f>
        <v>174</v>
      </c>
      <c r="C6" s="17"/>
      <c r="D6" s="17"/>
      <c r="E6" s="17">
        <f>132+42</f>
        <v>174</v>
      </c>
      <c r="F6" s="17"/>
      <c r="G6" s="17"/>
      <c r="H6" s="21"/>
    </row>
    <row r="7" spans="1:8" ht="27.15" customHeight="1">
      <c r="A7" s="25" t="s">
        <v>16</v>
      </c>
      <c r="B7" s="19">
        <f t="shared" si="0"/>
        <v>137</v>
      </c>
      <c r="C7" s="17"/>
      <c r="D7" s="17">
        <v>46</v>
      </c>
      <c r="E7" s="16">
        <v>91</v>
      </c>
      <c r="F7" s="17"/>
      <c r="G7" s="17"/>
      <c r="H7" s="20"/>
    </row>
    <row r="8" spans="1:8" ht="27.15" customHeight="1">
      <c r="A8" s="25" t="s">
        <v>17</v>
      </c>
      <c r="B8" s="19">
        <f t="shared" si="0"/>
        <v>2375</v>
      </c>
      <c r="C8" s="19">
        <v>39</v>
      </c>
      <c r="D8" s="16">
        <f>756+395+316+34+30-45+93</f>
        <v>1579</v>
      </c>
      <c r="E8" s="16">
        <f>296+461</f>
        <v>757</v>
      </c>
      <c r="F8" s="17"/>
      <c r="G8" s="17"/>
      <c r="H8" s="20"/>
    </row>
    <row r="9" spans="1:8" ht="27.15" customHeight="1">
      <c r="A9" s="25" t="s">
        <v>18</v>
      </c>
      <c r="B9" s="19">
        <f t="shared" si="0"/>
        <v>856</v>
      </c>
      <c r="C9" s="19"/>
      <c r="D9" s="16"/>
      <c r="E9" s="16">
        <f>440+416</f>
        <v>856</v>
      </c>
      <c r="F9" s="17"/>
      <c r="G9" s="17"/>
      <c r="H9" s="20"/>
    </row>
    <row r="10" spans="1:8" ht="27.15" customHeight="1">
      <c r="A10" s="25" t="s">
        <v>19</v>
      </c>
      <c r="B10" s="19">
        <f t="shared" si="0"/>
        <v>1290</v>
      </c>
      <c r="C10" s="17"/>
      <c r="D10" s="16">
        <f>53+49</f>
        <v>102</v>
      </c>
      <c r="E10" s="16">
        <f>1188</f>
        <v>1188</v>
      </c>
      <c r="F10" s="17"/>
      <c r="G10" s="17"/>
      <c r="H10" s="20">
        <v>65</v>
      </c>
    </row>
    <row r="11" spans="1:8" ht="27.15" customHeight="1">
      <c r="A11" s="25" t="s">
        <v>20</v>
      </c>
      <c r="B11" s="19">
        <f t="shared" si="0"/>
        <v>5</v>
      </c>
      <c r="C11" s="17"/>
      <c r="D11" s="18">
        <v>5</v>
      </c>
      <c r="E11" s="16"/>
      <c r="F11" s="17"/>
      <c r="G11" s="17"/>
      <c r="H11" s="20"/>
    </row>
    <row r="12" spans="1:8" ht="27.15" customHeight="1">
      <c r="A12" s="25" t="s">
        <v>21</v>
      </c>
      <c r="B12" s="19">
        <f t="shared" si="0"/>
        <v>0</v>
      </c>
      <c r="C12" s="17"/>
      <c r="D12" s="17"/>
      <c r="E12" s="17"/>
      <c r="F12" s="17"/>
      <c r="G12" s="17"/>
      <c r="H12" s="21"/>
    </row>
    <row r="13" spans="1:8" ht="27.15" customHeight="1">
      <c r="A13" s="25" t="s">
        <v>22</v>
      </c>
      <c r="B13" s="19">
        <f t="shared" si="0"/>
        <v>0</v>
      </c>
      <c r="C13" s="17"/>
      <c r="D13" s="17"/>
      <c r="E13" s="16"/>
      <c r="F13" s="17"/>
      <c r="G13" s="17"/>
      <c r="H13" s="20"/>
    </row>
    <row r="14" spans="1:8" ht="27.15" customHeight="1">
      <c r="A14" s="25" t="s">
        <v>23</v>
      </c>
      <c r="B14" s="19">
        <f t="shared" si="0"/>
        <v>0</v>
      </c>
      <c r="C14" s="17"/>
      <c r="D14" s="17"/>
      <c r="E14" s="16"/>
      <c r="F14" s="17"/>
      <c r="G14" s="17"/>
      <c r="H14" s="20"/>
    </row>
    <row r="15" spans="1:8" ht="27.15" customHeight="1">
      <c r="A15" s="25" t="s">
        <v>24</v>
      </c>
      <c r="B15" s="19">
        <f t="shared" si="0"/>
        <v>960</v>
      </c>
      <c r="C15" s="19">
        <v>527</v>
      </c>
      <c r="D15" s="18">
        <f>620-78-54-55</f>
        <v>433</v>
      </c>
      <c r="E15" s="16"/>
      <c r="F15" s="17"/>
      <c r="G15" s="17"/>
      <c r="H15" s="20"/>
    </row>
    <row r="16" spans="1:8" ht="27.75" customHeight="1" thickBot="1">
      <c r="A16" s="22" t="s">
        <v>25</v>
      </c>
      <c r="B16" s="23">
        <f t="shared" ref="B16:H16" si="1">SUM(B5:B15)</f>
        <v>5969</v>
      </c>
      <c r="C16" s="23">
        <f t="shared" si="1"/>
        <v>566</v>
      </c>
      <c r="D16" s="23">
        <f t="shared" si="1"/>
        <v>2337</v>
      </c>
      <c r="E16" s="23">
        <f t="shared" si="1"/>
        <v>3066</v>
      </c>
      <c r="F16" s="23">
        <f t="shared" si="1"/>
        <v>0</v>
      </c>
      <c r="G16" s="23">
        <f t="shared" si="1"/>
        <v>0</v>
      </c>
      <c r="H16" s="24">
        <f t="shared" si="1"/>
        <v>65</v>
      </c>
    </row>
    <row r="19" spans="1:1">
      <c r="A19"/>
    </row>
    <row r="20" spans="1:1">
      <c r="A20"/>
    </row>
  </sheetData>
  <mergeCells count="5">
    <mergeCell ref="A1:H1"/>
    <mergeCell ref="H3:H4"/>
    <mergeCell ref="C3:G3"/>
    <mergeCell ref="A3:A4"/>
    <mergeCell ref="B3:B4"/>
  </mergeCells>
  <pageMargins left="0.7" right="0.7" top="0.75" bottom="0.75" header="0.3" footer="0.3"/>
  <pageSetup paperSize="9" scale="6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zoomScale="90" zoomScaleNormal="90" workbookViewId="0">
      <selection activeCell="C9" sqref="C9"/>
    </sheetView>
  </sheetViews>
  <sheetFormatPr baseColWidth="10" defaultColWidth="18" defaultRowHeight="14.4"/>
  <cols>
    <col min="1" max="1" width="32.33203125" style="14" customWidth="1"/>
    <col min="2" max="2" width="19.109375" customWidth="1"/>
    <col min="3" max="4" width="23.33203125" customWidth="1"/>
    <col min="5" max="5" width="23.33203125" style="13" customWidth="1"/>
    <col min="6" max="8" width="23.33203125" customWidth="1"/>
  </cols>
  <sheetData>
    <row r="1" spans="1:8" ht="27.75" customHeight="1" thickBot="1">
      <c r="A1" s="103" t="s">
        <v>31</v>
      </c>
      <c r="B1" s="104"/>
      <c r="C1" s="104"/>
      <c r="D1" s="104"/>
      <c r="E1" s="104"/>
      <c r="F1" s="104"/>
      <c r="G1" s="104"/>
      <c r="H1" s="105"/>
    </row>
    <row r="2" spans="1:8" ht="15" thickBot="1"/>
    <row r="3" spans="1:8" ht="29.4" customHeight="1">
      <c r="A3" s="106" t="s">
        <v>14</v>
      </c>
      <c r="B3" s="96" t="s">
        <v>1</v>
      </c>
      <c r="C3" s="98" t="s">
        <v>2</v>
      </c>
      <c r="D3" s="99"/>
      <c r="E3" s="99"/>
      <c r="F3" s="99"/>
      <c r="G3" s="100"/>
      <c r="H3" s="101" t="s">
        <v>3</v>
      </c>
    </row>
    <row r="4" spans="1:8" ht="29.4" customHeight="1">
      <c r="A4" s="107"/>
      <c r="B4" s="108"/>
      <c r="C4" s="15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09"/>
    </row>
    <row r="5" spans="1:8" ht="27.15" customHeight="1">
      <c r="A5" s="25" t="s">
        <v>15</v>
      </c>
      <c r="B5" s="19">
        <f>SUM(C5:G5)</f>
        <v>58</v>
      </c>
      <c r="C5" s="17">
        <v>10</v>
      </c>
      <c r="D5" s="18">
        <f>48</f>
        <v>48</v>
      </c>
      <c r="E5" s="16"/>
      <c r="F5" s="17"/>
      <c r="G5" s="17"/>
      <c r="H5" s="20"/>
    </row>
    <row r="6" spans="1:8" ht="27.15" customHeight="1">
      <c r="A6" s="25" t="s">
        <v>27</v>
      </c>
      <c r="B6" s="19">
        <f t="shared" ref="B6:B17" si="0">SUM(C6:G6)</f>
        <v>189</v>
      </c>
      <c r="C6" s="17"/>
      <c r="D6" s="17">
        <v>28</v>
      </c>
      <c r="E6" s="17">
        <v>161</v>
      </c>
      <c r="F6" s="17"/>
      <c r="G6" s="17"/>
      <c r="H6" s="21"/>
    </row>
    <row r="7" spans="1:8" ht="27.15" customHeight="1">
      <c r="A7" s="25" t="s">
        <v>16</v>
      </c>
      <c r="B7" s="19">
        <f t="shared" si="0"/>
        <v>97</v>
      </c>
      <c r="C7" s="17"/>
      <c r="D7" s="17">
        <f>84+13</f>
        <v>97</v>
      </c>
      <c r="E7" s="16"/>
      <c r="F7" s="17"/>
      <c r="G7" s="17"/>
      <c r="H7" s="20"/>
    </row>
    <row r="8" spans="1:8" ht="27.15" customHeight="1">
      <c r="A8" s="25" t="s">
        <v>32</v>
      </c>
      <c r="B8" s="19">
        <f t="shared" si="0"/>
        <v>17</v>
      </c>
      <c r="C8" s="17"/>
      <c r="D8" s="17"/>
      <c r="E8" s="16">
        <v>17</v>
      </c>
      <c r="F8" s="17"/>
      <c r="G8" s="17"/>
      <c r="H8" s="20"/>
    </row>
    <row r="9" spans="1:8" ht="27.15" customHeight="1">
      <c r="A9" s="25" t="s">
        <v>17</v>
      </c>
      <c r="B9" s="19">
        <f t="shared" si="0"/>
        <v>1192</v>
      </c>
      <c r="C9" s="19">
        <v>58</v>
      </c>
      <c r="D9" s="16">
        <f>629+288+160</f>
        <v>1077</v>
      </c>
      <c r="E9" s="16">
        <f>57</f>
        <v>57</v>
      </c>
      <c r="F9" s="17"/>
      <c r="G9" s="17"/>
      <c r="H9" s="20"/>
    </row>
    <row r="10" spans="1:8" ht="27.15" customHeight="1">
      <c r="A10" s="25" t="s">
        <v>18</v>
      </c>
      <c r="B10" s="19">
        <f t="shared" si="0"/>
        <v>0</v>
      </c>
      <c r="C10" s="19"/>
      <c r="D10" s="16"/>
      <c r="E10" s="16"/>
      <c r="F10" s="17"/>
      <c r="G10" s="17"/>
      <c r="H10" s="20"/>
    </row>
    <row r="11" spans="1:8" ht="27.15" customHeight="1">
      <c r="A11" s="25" t="s">
        <v>28</v>
      </c>
      <c r="B11" s="19">
        <f t="shared" si="0"/>
        <v>479</v>
      </c>
      <c r="C11" s="19"/>
      <c r="D11" s="16"/>
      <c r="E11" s="16">
        <f>33+10+53</f>
        <v>96</v>
      </c>
      <c r="F11" s="17"/>
      <c r="G11" s="17">
        <v>383</v>
      </c>
      <c r="H11" s="20"/>
    </row>
    <row r="12" spans="1:8" ht="27.15" customHeight="1">
      <c r="A12" s="25" t="s">
        <v>19</v>
      </c>
      <c r="B12" s="19">
        <f t="shared" si="0"/>
        <v>510</v>
      </c>
      <c r="C12" s="17"/>
      <c r="D12" s="16">
        <f>568-58</f>
        <v>510</v>
      </c>
      <c r="E12" s="16"/>
      <c r="F12" s="17"/>
      <c r="G12" s="17"/>
      <c r="H12" s="20"/>
    </row>
    <row r="13" spans="1:8" ht="27.15" customHeight="1">
      <c r="A13" s="25" t="s">
        <v>20</v>
      </c>
      <c r="B13" s="19">
        <f t="shared" si="0"/>
        <v>168</v>
      </c>
      <c r="C13" s="17"/>
      <c r="D13" s="18">
        <v>168</v>
      </c>
      <c r="E13" s="16"/>
      <c r="F13" s="17"/>
      <c r="G13" s="17"/>
      <c r="H13" s="20"/>
    </row>
    <row r="14" spans="1:8" ht="27.15" customHeight="1">
      <c r="A14" s="25" t="s">
        <v>21</v>
      </c>
      <c r="B14" s="19">
        <f t="shared" si="0"/>
        <v>0</v>
      </c>
      <c r="C14" s="17"/>
      <c r="D14" s="17"/>
      <c r="E14" s="17"/>
      <c r="F14" s="17"/>
      <c r="G14" s="17"/>
      <c r="H14" s="21"/>
    </row>
    <row r="15" spans="1:8" ht="27.15" customHeight="1">
      <c r="A15" s="25" t="s">
        <v>22</v>
      </c>
      <c r="B15" s="19">
        <f t="shared" si="0"/>
        <v>0</v>
      </c>
      <c r="C15" s="17"/>
      <c r="D15" s="17"/>
      <c r="E15" s="16"/>
      <c r="F15" s="17"/>
      <c r="G15" s="17"/>
      <c r="H15" s="20"/>
    </row>
    <row r="16" spans="1:8" ht="27.15" customHeight="1">
      <c r="A16" s="25" t="s">
        <v>23</v>
      </c>
      <c r="B16" s="19">
        <f t="shared" si="0"/>
        <v>0</v>
      </c>
      <c r="C16" s="17"/>
      <c r="D16" s="17"/>
      <c r="E16" s="16"/>
      <c r="F16" s="17"/>
      <c r="G16" s="17"/>
      <c r="H16" s="20"/>
    </row>
    <row r="17" spans="1:8" ht="27.15" customHeight="1">
      <c r="A17" s="25" t="s">
        <v>24</v>
      </c>
      <c r="B17" s="19">
        <f t="shared" si="0"/>
        <v>2608</v>
      </c>
      <c r="C17" s="19"/>
      <c r="D17" s="18">
        <f>365+527</f>
        <v>892</v>
      </c>
      <c r="E17" s="16">
        <f>597+792</f>
        <v>1389</v>
      </c>
      <c r="F17" s="17"/>
      <c r="G17" s="17">
        <v>327</v>
      </c>
      <c r="H17" s="20"/>
    </row>
    <row r="18" spans="1:8" ht="27.75" customHeight="1" thickBot="1">
      <c r="A18" s="22" t="s">
        <v>25</v>
      </c>
      <c r="B18" s="23">
        <f>SUM(B5:B17)</f>
        <v>5318</v>
      </c>
      <c r="C18" s="23">
        <f>SUM(C5:C17)</f>
        <v>68</v>
      </c>
      <c r="D18" s="23">
        <f t="shared" ref="D18:H18" si="1">SUM(D5:D17)</f>
        <v>2820</v>
      </c>
      <c r="E18" s="23">
        <f t="shared" si="1"/>
        <v>1720</v>
      </c>
      <c r="F18" s="23">
        <f t="shared" si="1"/>
        <v>0</v>
      </c>
      <c r="G18" s="23">
        <f t="shared" si="1"/>
        <v>710</v>
      </c>
      <c r="H18" s="24">
        <f t="shared" si="1"/>
        <v>0</v>
      </c>
    </row>
    <row r="20" spans="1:8">
      <c r="A20" s="86" t="s">
        <v>33</v>
      </c>
    </row>
    <row r="21" spans="1:8">
      <c r="A21"/>
    </row>
    <row r="22" spans="1:8">
      <c r="A22"/>
    </row>
  </sheetData>
  <mergeCells count="5">
    <mergeCell ref="A1:H1"/>
    <mergeCell ref="A3:A4"/>
    <mergeCell ref="B3:B4"/>
    <mergeCell ref="C3:G3"/>
    <mergeCell ref="H3:H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93"/>
  <sheetViews>
    <sheetView zoomScale="90" zoomScaleNormal="90" workbookViewId="0">
      <pane xSplit="2" ySplit="3" topLeftCell="C49" activePane="bottomRight" state="frozen"/>
      <selection pane="topRight" activeCell="C1" sqref="C1"/>
      <selection pane="bottomLeft" activeCell="A4" sqref="A4"/>
      <selection pane="bottomRight" activeCell="B40" sqref="B40"/>
    </sheetView>
  </sheetViews>
  <sheetFormatPr baseColWidth="10" defaultColWidth="9.109375" defaultRowHeight="13.8"/>
  <cols>
    <col min="1" max="1" width="22.6640625" style="30" customWidth="1"/>
    <col min="2" max="2" width="72.6640625" style="30" customWidth="1"/>
    <col min="3" max="4" width="6.109375" style="31" customWidth="1"/>
    <col min="5" max="14" width="6.109375" style="30" customWidth="1"/>
    <col min="15" max="16384" width="9.109375" style="30"/>
  </cols>
  <sheetData>
    <row r="1" spans="1:14" ht="14.4" customHeight="1">
      <c r="A1" s="121" t="s">
        <v>34</v>
      </c>
      <c r="B1" s="122"/>
      <c r="C1" s="129" t="s">
        <v>35</v>
      </c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</row>
    <row r="2" spans="1:14" ht="79.349999999999994" customHeight="1" thickBot="1">
      <c r="A2" s="123"/>
      <c r="B2" s="124"/>
      <c r="C2" s="9" t="s">
        <v>36</v>
      </c>
      <c r="D2" s="9" t="s">
        <v>37</v>
      </c>
      <c r="E2" s="9" t="s">
        <v>38</v>
      </c>
      <c r="F2" s="10" t="s">
        <v>39</v>
      </c>
      <c r="G2" s="10" t="s">
        <v>40</v>
      </c>
      <c r="H2" s="11" t="s">
        <v>41</v>
      </c>
      <c r="I2" s="11" t="s">
        <v>42</v>
      </c>
      <c r="J2" s="11" t="s">
        <v>43</v>
      </c>
      <c r="K2" s="11" t="s">
        <v>44</v>
      </c>
      <c r="L2" s="11" t="s">
        <v>45</v>
      </c>
      <c r="M2" s="11" t="s">
        <v>46</v>
      </c>
      <c r="N2" s="12" t="s">
        <v>47</v>
      </c>
    </row>
    <row r="3" spans="1:14" ht="34.950000000000003" customHeight="1" thickBot="1">
      <c r="A3" s="125" t="s">
        <v>118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26"/>
    </row>
    <row r="4" spans="1:14" ht="34.950000000000003" customHeight="1">
      <c r="A4" s="119" t="s">
        <v>48</v>
      </c>
      <c r="B4" s="56" t="s">
        <v>49</v>
      </c>
      <c r="C4" s="32"/>
      <c r="D4" s="32"/>
      <c r="E4" s="33" t="s">
        <v>50</v>
      </c>
      <c r="F4" s="33"/>
      <c r="G4" s="33"/>
      <c r="H4" s="34"/>
      <c r="I4" s="34"/>
      <c r="J4" s="34"/>
      <c r="K4" s="34"/>
      <c r="L4" s="34"/>
      <c r="M4" s="34"/>
      <c r="N4" s="35"/>
    </row>
    <row r="5" spans="1:14" ht="34.950000000000003" customHeight="1" thickBot="1">
      <c r="A5" s="120"/>
      <c r="B5" s="57" t="s">
        <v>51</v>
      </c>
      <c r="C5" s="36"/>
      <c r="D5" s="36" t="s">
        <v>50</v>
      </c>
      <c r="E5" s="37"/>
      <c r="F5" s="37"/>
      <c r="G5" s="37"/>
      <c r="H5" s="38"/>
      <c r="I5" s="38"/>
      <c r="J5" s="38"/>
      <c r="K5" s="38"/>
      <c r="L5" s="38"/>
      <c r="M5" s="38"/>
      <c r="N5" s="39"/>
    </row>
    <row r="6" spans="1:14" ht="34.950000000000003" customHeight="1">
      <c r="A6" s="119" t="s">
        <v>52</v>
      </c>
      <c r="B6" s="56" t="s">
        <v>53</v>
      </c>
      <c r="C6" s="32"/>
      <c r="D6" s="32"/>
      <c r="E6" s="33" t="s">
        <v>50</v>
      </c>
      <c r="F6" s="33"/>
      <c r="G6" s="33"/>
      <c r="H6" s="34"/>
      <c r="I6" s="34"/>
      <c r="J6" s="34"/>
      <c r="K6" s="34"/>
      <c r="L6" s="34"/>
      <c r="M6" s="34"/>
      <c r="N6" s="35"/>
    </row>
    <row r="7" spans="1:14" ht="34.950000000000003" customHeight="1" thickBot="1">
      <c r="A7" s="120"/>
      <c r="B7" s="57" t="s">
        <v>54</v>
      </c>
      <c r="C7" s="36"/>
      <c r="D7" s="36"/>
      <c r="E7" s="37" t="s">
        <v>50</v>
      </c>
      <c r="F7" s="37"/>
      <c r="G7" s="37"/>
      <c r="H7" s="38"/>
      <c r="I7" s="38"/>
      <c r="J7" s="38"/>
      <c r="K7" s="38"/>
      <c r="L7" s="38"/>
      <c r="M7" s="38"/>
      <c r="N7" s="39"/>
    </row>
    <row r="8" spans="1:14" ht="40.799999999999997">
      <c r="A8" s="127" t="s">
        <v>55</v>
      </c>
      <c r="B8" s="58" t="s">
        <v>56</v>
      </c>
      <c r="C8" s="40" t="s">
        <v>50</v>
      </c>
      <c r="D8" s="40"/>
      <c r="E8" s="41"/>
      <c r="F8" s="41"/>
      <c r="G8" s="41"/>
      <c r="H8" s="31"/>
      <c r="I8" s="31"/>
      <c r="J8" s="31"/>
      <c r="K8" s="31"/>
      <c r="L8" s="31"/>
      <c r="M8" s="31"/>
      <c r="N8" s="42"/>
    </row>
    <row r="9" spans="1:14" ht="34.950000000000003" customHeight="1">
      <c r="A9" s="128"/>
      <c r="B9" s="58" t="s">
        <v>57</v>
      </c>
      <c r="C9" s="40" t="s">
        <v>50</v>
      </c>
      <c r="D9" s="40"/>
      <c r="E9" s="41"/>
      <c r="F9" s="41"/>
      <c r="G9" s="41"/>
      <c r="H9" s="31"/>
      <c r="I9" s="31"/>
      <c r="J9" s="31"/>
      <c r="K9" s="31"/>
      <c r="L9" s="31"/>
      <c r="M9" s="31"/>
      <c r="N9" s="42"/>
    </row>
    <row r="10" spans="1:14" ht="34.950000000000003" customHeight="1">
      <c r="A10" s="128"/>
      <c r="B10" s="58" t="s">
        <v>58</v>
      </c>
      <c r="C10" s="40" t="s">
        <v>50</v>
      </c>
      <c r="D10" s="40"/>
      <c r="E10" s="41"/>
      <c r="F10" s="41"/>
      <c r="G10" s="41"/>
      <c r="H10" s="31"/>
      <c r="I10" s="31"/>
      <c r="J10" s="31"/>
      <c r="K10" s="31"/>
      <c r="L10" s="31"/>
      <c r="M10" s="31"/>
      <c r="N10" s="42"/>
    </row>
    <row r="11" spans="1:14" ht="34.950000000000003" customHeight="1">
      <c r="A11" s="128"/>
      <c r="B11" s="58" t="s">
        <v>59</v>
      </c>
      <c r="C11" s="40"/>
      <c r="D11" s="40"/>
      <c r="E11" s="41"/>
      <c r="F11" s="41"/>
      <c r="G11" s="41"/>
      <c r="H11" s="31" t="s">
        <v>50</v>
      </c>
      <c r="I11" s="31"/>
      <c r="J11" s="31"/>
      <c r="K11" s="31"/>
      <c r="L11" s="31"/>
      <c r="M11" s="31"/>
      <c r="N11" s="42"/>
    </row>
    <row r="12" spans="1:14" ht="34.950000000000003" customHeight="1">
      <c r="A12" s="128"/>
      <c r="B12" s="58" t="s">
        <v>60</v>
      </c>
      <c r="C12" s="40"/>
      <c r="D12" s="40"/>
      <c r="E12" s="41"/>
      <c r="F12" s="41"/>
      <c r="G12" s="41"/>
      <c r="H12" s="31"/>
      <c r="I12" s="31"/>
      <c r="J12" s="31"/>
      <c r="K12" s="31"/>
      <c r="L12" s="31"/>
      <c r="M12" s="31"/>
      <c r="N12" s="42" t="s">
        <v>50</v>
      </c>
    </row>
    <row r="13" spans="1:14" ht="40.799999999999997">
      <c r="A13" s="128"/>
      <c r="B13" s="58" t="s">
        <v>61</v>
      </c>
      <c r="C13" s="40"/>
      <c r="D13" s="40"/>
      <c r="E13" s="41"/>
      <c r="F13" s="41"/>
      <c r="G13" s="41"/>
      <c r="H13" s="31"/>
      <c r="I13" s="31"/>
      <c r="J13" s="31"/>
      <c r="K13" s="31"/>
      <c r="L13" s="31"/>
      <c r="M13" s="31" t="s">
        <v>50</v>
      </c>
      <c r="N13" s="42"/>
    </row>
    <row r="14" spans="1:14" ht="34.950000000000003" customHeight="1" thickBot="1">
      <c r="A14" s="120"/>
      <c r="B14" s="57" t="s">
        <v>62</v>
      </c>
      <c r="C14" s="36"/>
      <c r="D14" s="36"/>
      <c r="E14" s="37"/>
      <c r="F14" s="37"/>
      <c r="G14" s="37"/>
      <c r="H14" s="38"/>
      <c r="I14" s="38"/>
      <c r="J14" s="38" t="s">
        <v>50</v>
      </c>
      <c r="K14" s="38"/>
      <c r="L14" s="38"/>
      <c r="M14" s="38"/>
      <c r="N14" s="39"/>
    </row>
    <row r="15" spans="1:14" ht="34.950000000000003" customHeight="1" thickBot="1">
      <c r="A15" s="132" t="s">
        <v>119</v>
      </c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4"/>
    </row>
    <row r="16" spans="1:14" ht="34.950000000000003" customHeight="1">
      <c r="A16" s="135" t="s">
        <v>48</v>
      </c>
      <c r="B16" s="59" t="s">
        <v>63</v>
      </c>
      <c r="C16" s="32"/>
      <c r="D16" s="32"/>
      <c r="E16" s="43" t="s">
        <v>50</v>
      </c>
      <c r="F16" s="43"/>
      <c r="G16" s="43"/>
      <c r="H16" s="44"/>
      <c r="I16" s="44"/>
      <c r="J16" s="44"/>
      <c r="K16" s="44"/>
      <c r="L16" s="44"/>
      <c r="M16" s="44"/>
      <c r="N16" s="45"/>
    </row>
    <row r="17" spans="1:14" ht="34.950000000000003" customHeight="1" thickBot="1">
      <c r="A17" s="136"/>
      <c r="B17" s="60" t="s">
        <v>51</v>
      </c>
      <c r="C17" s="36"/>
      <c r="D17" s="36" t="s">
        <v>50</v>
      </c>
      <c r="E17" s="46"/>
      <c r="F17" s="46"/>
      <c r="G17" s="46"/>
      <c r="H17" s="47"/>
      <c r="I17" s="47"/>
      <c r="J17" s="47"/>
      <c r="K17" s="47"/>
      <c r="L17" s="47"/>
      <c r="M17" s="47"/>
      <c r="N17" s="48"/>
    </row>
    <row r="18" spans="1:14" ht="34.950000000000003" customHeight="1" thickBot="1">
      <c r="A18" s="2" t="s">
        <v>52</v>
      </c>
      <c r="B18" s="61" t="s">
        <v>64</v>
      </c>
      <c r="C18" s="49"/>
      <c r="D18" s="49"/>
      <c r="E18" s="50" t="s">
        <v>50</v>
      </c>
      <c r="F18" s="50"/>
      <c r="G18" s="50"/>
      <c r="H18" s="51"/>
      <c r="I18" s="51"/>
      <c r="J18" s="51"/>
      <c r="K18" s="51"/>
      <c r="L18" s="51"/>
      <c r="M18" s="51"/>
      <c r="N18" s="52"/>
    </row>
    <row r="19" spans="1:14" ht="40.799999999999997">
      <c r="A19" s="137" t="s">
        <v>65</v>
      </c>
      <c r="B19" s="59" t="s">
        <v>66</v>
      </c>
      <c r="C19" s="32"/>
      <c r="D19" s="32"/>
      <c r="E19" s="43" t="s">
        <v>50</v>
      </c>
      <c r="F19" s="43"/>
      <c r="G19" s="43"/>
      <c r="H19" s="44"/>
      <c r="I19" s="44"/>
      <c r="J19" s="44"/>
      <c r="K19" s="44"/>
      <c r="L19" s="44"/>
      <c r="M19" s="44"/>
      <c r="N19" s="45"/>
    </row>
    <row r="20" spans="1:14" ht="34.950000000000003" customHeight="1">
      <c r="A20" s="138"/>
      <c r="B20" s="62" t="s">
        <v>67</v>
      </c>
      <c r="C20" s="40"/>
      <c r="D20" s="40"/>
      <c r="E20" s="53" t="s">
        <v>50</v>
      </c>
      <c r="F20" s="53"/>
      <c r="G20" s="53"/>
      <c r="H20" s="54"/>
      <c r="I20" s="54"/>
      <c r="J20" s="54"/>
      <c r="K20" s="54"/>
      <c r="L20" s="54"/>
      <c r="M20" s="54"/>
      <c r="N20" s="55"/>
    </row>
    <row r="21" spans="1:14" ht="34.950000000000003" customHeight="1">
      <c r="A21" s="138"/>
      <c r="B21" s="62" t="s">
        <v>68</v>
      </c>
      <c r="C21" s="40"/>
      <c r="D21" s="40"/>
      <c r="E21" s="53" t="s">
        <v>50</v>
      </c>
      <c r="F21" s="53"/>
      <c r="G21" s="53"/>
      <c r="H21" s="54"/>
      <c r="I21" s="54"/>
      <c r="J21" s="54"/>
      <c r="K21" s="54"/>
      <c r="L21" s="54"/>
      <c r="M21" s="54"/>
      <c r="N21" s="55"/>
    </row>
    <row r="22" spans="1:14" ht="34.950000000000003" customHeight="1">
      <c r="A22" s="138"/>
      <c r="B22" s="62" t="s">
        <v>69</v>
      </c>
      <c r="C22" s="40"/>
      <c r="D22" s="40"/>
      <c r="E22" s="53"/>
      <c r="F22" s="53"/>
      <c r="G22" s="53" t="s">
        <v>50</v>
      </c>
      <c r="H22" s="54"/>
      <c r="I22" s="54"/>
      <c r="J22" s="54"/>
      <c r="K22" s="54"/>
      <c r="L22" s="54"/>
      <c r="M22" s="54"/>
      <c r="N22" s="55"/>
    </row>
    <row r="23" spans="1:14" ht="34.950000000000003" customHeight="1">
      <c r="A23" s="138"/>
      <c r="B23" s="62" t="s">
        <v>70</v>
      </c>
      <c r="C23" s="40"/>
      <c r="D23" s="40"/>
      <c r="E23" s="53"/>
      <c r="F23" s="53"/>
      <c r="G23" s="53"/>
      <c r="H23" s="54"/>
      <c r="I23" s="54"/>
      <c r="J23" s="54" t="s">
        <v>50</v>
      </c>
      <c r="K23" s="54"/>
      <c r="L23" s="54"/>
      <c r="M23" s="54"/>
      <c r="N23" s="55"/>
    </row>
    <row r="24" spans="1:14" ht="34.950000000000003" customHeight="1">
      <c r="A24" s="138"/>
      <c r="B24" s="62" t="s">
        <v>60</v>
      </c>
      <c r="C24" s="40"/>
      <c r="D24" s="40"/>
      <c r="E24" s="53"/>
      <c r="F24" s="53"/>
      <c r="G24" s="53"/>
      <c r="H24" s="54"/>
      <c r="I24" s="54"/>
      <c r="J24" s="54"/>
      <c r="K24" s="54"/>
      <c r="L24" s="54"/>
      <c r="M24" s="54"/>
      <c r="N24" s="55" t="s">
        <v>50</v>
      </c>
    </row>
    <row r="25" spans="1:14" ht="40.799999999999997">
      <c r="A25" s="138"/>
      <c r="B25" s="62" t="s">
        <v>71</v>
      </c>
      <c r="C25" s="40"/>
      <c r="D25" s="40"/>
      <c r="E25" s="53"/>
      <c r="F25" s="53"/>
      <c r="G25" s="53"/>
      <c r="H25" s="54"/>
      <c r="I25" s="54"/>
      <c r="J25" s="54" t="s">
        <v>50</v>
      </c>
      <c r="K25" s="54"/>
      <c r="L25" s="54"/>
      <c r="M25" s="54"/>
      <c r="N25" s="55"/>
    </row>
    <row r="26" spans="1:14" ht="34.950000000000003" customHeight="1" thickBot="1">
      <c r="A26" s="136"/>
      <c r="B26" s="60" t="s">
        <v>62</v>
      </c>
      <c r="C26" s="36"/>
      <c r="D26" s="36"/>
      <c r="E26" s="46" t="s">
        <v>50</v>
      </c>
      <c r="F26" s="46"/>
      <c r="G26" s="46"/>
      <c r="H26" s="47"/>
      <c r="I26" s="47"/>
      <c r="J26" s="47"/>
      <c r="K26" s="47"/>
      <c r="L26" s="47"/>
      <c r="M26" s="47"/>
      <c r="N26" s="48"/>
    </row>
    <row r="27" spans="1:14" ht="34.950000000000003" customHeight="1" thickBot="1">
      <c r="A27" s="1" t="s">
        <v>72</v>
      </c>
      <c r="B27" s="60" t="s">
        <v>73</v>
      </c>
      <c r="C27" s="36"/>
      <c r="D27" s="36"/>
      <c r="E27" s="46" t="s">
        <v>50</v>
      </c>
      <c r="F27" s="46"/>
      <c r="G27" s="46"/>
      <c r="H27" s="47"/>
      <c r="I27" s="47"/>
      <c r="J27" s="47"/>
      <c r="K27" s="47"/>
      <c r="L27" s="47"/>
      <c r="M27" s="47"/>
      <c r="N27" s="48"/>
    </row>
    <row r="28" spans="1:14" ht="34.950000000000003" customHeight="1" thickBot="1">
      <c r="A28" s="125" t="s">
        <v>120</v>
      </c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15"/>
      <c r="M28" s="115"/>
      <c r="N28" s="116"/>
    </row>
    <row r="29" spans="1:14" ht="34.950000000000003" customHeight="1">
      <c r="A29" s="119" t="s">
        <v>74</v>
      </c>
      <c r="B29" s="56" t="s">
        <v>49</v>
      </c>
      <c r="C29" s="32"/>
      <c r="D29" s="32"/>
      <c r="E29" s="43" t="s">
        <v>50</v>
      </c>
      <c r="F29" s="43"/>
      <c r="G29" s="43"/>
      <c r="H29" s="44"/>
      <c r="I29" s="44"/>
      <c r="J29" s="44"/>
      <c r="K29" s="44"/>
      <c r="L29" s="44"/>
      <c r="M29" s="44"/>
      <c r="N29" s="45"/>
    </row>
    <row r="30" spans="1:14" ht="34.950000000000003" customHeight="1" thickBot="1">
      <c r="A30" s="120"/>
      <c r="B30" s="57" t="s">
        <v>51</v>
      </c>
      <c r="C30" s="36"/>
      <c r="D30" s="36" t="s">
        <v>50</v>
      </c>
      <c r="E30" s="46"/>
      <c r="F30" s="46"/>
      <c r="G30" s="46"/>
      <c r="H30" s="47"/>
      <c r="I30" s="47"/>
      <c r="J30" s="47"/>
      <c r="K30" s="47"/>
      <c r="L30" s="47"/>
      <c r="M30" s="47"/>
      <c r="N30" s="48"/>
    </row>
    <row r="31" spans="1:14" ht="34.950000000000003" customHeight="1">
      <c r="A31" s="119" t="s">
        <v>52</v>
      </c>
      <c r="B31" s="56" t="s">
        <v>53</v>
      </c>
      <c r="C31" s="32"/>
      <c r="D31" s="32"/>
      <c r="E31" s="43" t="s">
        <v>50</v>
      </c>
      <c r="F31" s="43"/>
      <c r="G31" s="43"/>
      <c r="H31" s="44"/>
      <c r="I31" s="44"/>
      <c r="J31" s="44"/>
      <c r="K31" s="44"/>
      <c r="L31" s="44"/>
      <c r="M31" s="44"/>
      <c r="N31" s="45"/>
    </row>
    <row r="32" spans="1:14" ht="34.950000000000003" customHeight="1" thickBot="1">
      <c r="A32" s="120"/>
      <c r="B32" s="57" t="s">
        <v>54</v>
      </c>
      <c r="C32" s="36"/>
      <c r="D32" s="36"/>
      <c r="E32" s="46" t="s">
        <v>50</v>
      </c>
      <c r="F32" s="46"/>
      <c r="G32" s="46"/>
      <c r="H32" s="47"/>
      <c r="I32" s="47"/>
      <c r="J32" s="47"/>
      <c r="K32" s="47"/>
      <c r="L32" s="47"/>
      <c r="M32" s="47"/>
      <c r="N32" s="48"/>
    </row>
    <row r="33" spans="1:14" ht="34.950000000000003" customHeight="1" thickBot="1">
      <c r="A33" s="63" t="s">
        <v>75</v>
      </c>
      <c r="B33" s="64" t="s">
        <v>76</v>
      </c>
      <c r="C33" s="49"/>
      <c r="D33" s="49"/>
      <c r="E33" s="50" t="s">
        <v>50</v>
      </c>
      <c r="F33" s="50"/>
      <c r="G33" s="50"/>
      <c r="H33" s="51"/>
      <c r="I33" s="51"/>
      <c r="J33" s="51"/>
      <c r="K33" s="51"/>
      <c r="L33" s="51"/>
      <c r="M33" s="51"/>
      <c r="N33" s="52"/>
    </row>
    <row r="34" spans="1:14" ht="40.799999999999997">
      <c r="A34" s="119" t="s">
        <v>55</v>
      </c>
      <c r="B34" s="56" t="s">
        <v>77</v>
      </c>
      <c r="C34" s="32"/>
      <c r="D34" s="32"/>
      <c r="E34" s="43" t="s">
        <v>50</v>
      </c>
      <c r="F34" s="43"/>
      <c r="G34" s="43"/>
      <c r="H34" s="44"/>
      <c r="I34" s="44"/>
      <c r="J34" s="44"/>
      <c r="K34" s="44"/>
      <c r="L34" s="44"/>
      <c r="M34" s="44"/>
      <c r="N34" s="45"/>
    </row>
    <row r="35" spans="1:14" ht="39.75" customHeight="1">
      <c r="A35" s="127"/>
      <c r="B35" s="93" t="s">
        <v>117</v>
      </c>
      <c r="C35" s="40"/>
      <c r="D35" s="40"/>
      <c r="E35" s="53"/>
      <c r="F35" s="53"/>
      <c r="G35" s="53"/>
      <c r="H35" s="54"/>
      <c r="I35" s="54"/>
      <c r="J35" s="54"/>
      <c r="K35" s="54"/>
      <c r="L35" s="54"/>
      <c r="M35" s="54"/>
      <c r="N35" s="55" t="s">
        <v>50</v>
      </c>
    </row>
    <row r="36" spans="1:14" ht="34.950000000000003" customHeight="1">
      <c r="A36" s="128"/>
      <c r="B36" s="58" t="s">
        <v>78</v>
      </c>
      <c r="C36" s="40"/>
      <c r="D36" s="40"/>
      <c r="E36" s="53" t="s">
        <v>50</v>
      </c>
      <c r="F36" s="53"/>
      <c r="G36" s="53"/>
      <c r="H36" s="54"/>
      <c r="I36" s="54"/>
      <c r="J36" s="54"/>
      <c r="K36" s="54"/>
      <c r="L36" s="54"/>
      <c r="M36" s="54"/>
      <c r="N36" s="55"/>
    </row>
    <row r="37" spans="1:14" ht="34.950000000000003" customHeight="1">
      <c r="A37" s="128"/>
      <c r="B37" s="58" t="s">
        <v>79</v>
      </c>
      <c r="C37" s="40"/>
      <c r="D37" s="40"/>
      <c r="E37" s="53"/>
      <c r="F37" s="53"/>
      <c r="G37" s="53"/>
      <c r="H37" s="54" t="s">
        <v>50</v>
      </c>
      <c r="I37" s="54"/>
      <c r="J37" s="54"/>
      <c r="K37" s="54"/>
      <c r="L37" s="54"/>
      <c r="M37" s="54"/>
      <c r="N37" s="55"/>
    </row>
    <row r="38" spans="1:14" ht="34.950000000000003" customHeight="1">
      <c r="A38" s="128"/>
      <c r="B38" s="65" t="s">
        <v>80</v>
      </c>
      <c r="C38" s="40"/>
      <c r="D38" s="40"/>
      <c r="E38" s="53"/>
      <c r="F38" s="53"/>
      <c r="G38" s="53"/>
      <c r="H38" s="54"/>
      <c r="I38" s="54"/>
      <c r="J38" s="54"/>
      <c r="K38" s="54"/>
      <c r="L38" s="54"/>
      <c r="M38" s="54"/>
      <c r="N38" s="55" t="s">
        <v>50</v>
      </c>
    </row>
    <row r="39" spans="1:14" ht="40.799999999999997">
      <c r="A39" s="128"/>
      <c r="B39" s="58" t="s">
        <v>71</v>
      </c>
      <c r="C39" s="40"/>
      <c r="D39" s="40"/>
      <c r="E39" s="53"/>
      <c r="F39" s="53"/>
      <c r="G39" s="53"/>
      <c r="H39" s="54"/>
      <c r="I39" s="54"/>
      <c r="J39" s="54"/>
      <c r="K39" s="54"/>
      <c r="L39" s="54" t="s">
        <v>50</v>
      </c>
      <c r="M39" s="54"/>
      <c r="N39" s="55"/>
    </row>
    <row r="40" spans="1:14" ht="34.950000000000003" customHeight="1">
      <c r="A40" s="128"/>
      <c r="B40" s="58" t="s">
        <v>81</v>
      </c>
      <c r="C40" s="40"/>
      <c r="D40" s="40"/>
      <c r="E40" s="53"/>
      <c r="F40" s="53"/>
      <c r="G40" s="53"/>
      <c r="H40" s="54"/>
      <c r="I40" s="54"/>
      <c r="J40" s="54"/>
      <c r="K40" s="54"/>
      <c r="L40" s="54" t="s">
        <v>50</v>
      </c>
      <c r="M40" s="54"/>
      <c r="N40" s="55"/>
    </row>
    <row r="41" spans="1:14" ht="34.950000000000003" customHeight="1" thickBot="1">
      <c r="A41" s="120"/>
      <c r="B41" s="57" t="s">
        <v>62</v>
      </c>
      <c r="C41" s="36"/>
      <c r="D41" s="36"/>
      <c r="E41" s="46"/>
      <c r="F41" s="46"/>
      <c r="G41" s="46"/>
      <c r="H41" s="47"/>
      <c r="I41" s="47"/>
      <c r="J41" s="47" t="s">
        <v>50</v>
      </c>
      <c r="K41" s="47"/>
      <c r="L41" s="47"/>
      <c r="M41" s="47"/>
      <c r="N41" s="48"/>
    </row>
    <row r="42" spans="1:14" ht="34.950000000000003" customHeight="1" thickBot="1">
      <c r="A42" s="132" t="s">
        <v>124</v>
      </c>
      <c r="B42" s="133"/>
      <c r="C42" s="133"/>
      <c r="D42" s="133"/>
      <c r="E42" s="133"/>
      <c r="F42" s="133"/>
      <c r="G42" s="133"/>
      <c r="H42" s="133"/>
      <c r="I42" s="133"/>
      <c r="J42" s="133"/>
      <c r="K42" s="133"/>
      <c r="L42" s="133"/>
      <c r="M42" s="133"/>
      <c r="N42" s="134"/>
    </row>
    <row r="43" spans="1:14" ht="34.950000000000003" customHeight="1">
      <c r="A43" s="119" t="s">
        <v>74</v>
      </c>
      <c r="B43" s="59" t="s">
        <v>49</v>
      </c>
      <c r="C43" s="32"/>
      <c r="D43" s="32"/>
      <c r="E43" s="43"/>
      <c r="F43" s="43"/>
      <c r="G43" s="43"/>
      <c r="H43" s="44" t="s">
        <v>50</v>
      </c>
      <c r="I43" s="44"/>
      <c r="J43" s="44"/>
      <c r="K43" s="44"/>
      <c r="L43" s="44"/>
      <c r="M43" s="44"/>
      <c r="N43" s="45"/>
    </row>
    <row r="44" spans="1:14" ht="34.950000000000003" customHeight="1" thickBot="1">
      <c r="A44" s="120"/>
      <c r="B44" s="60" t="s">
        <v>51</v>
      </c>
      <c r="C44" s="36"/>
      <c r="D44" s="36" t="s">
        <v>50</v>
      </c>
      <c r="E44" s="46"/>
      <c r="F44" s="46"/>
      <c r="G44" s="46"/>
      <c r="H44" s="47"/>
      <c r="I44" s="47"/>
      <c r="J44" s="47"/>
      <c r="K44" s="47"/>
      <c r="L44" s="47"/>
      <c r="M44" s="47"/>
      <c r="N44" s="48"/>
    </row>
    <row r="45" spans="1:14" ht="34.950000000000003" customHeight="1">
      <c r="A45" s="139" t="s">
        <v>82</v>
      </c>
      <c r="B45" s="59" t="s">
        <v>83</v>
      </c>
      <c r="C45" s="32"/>
      <c r="D45" s="32"/>
      <c r="E45" s="43"/>
      <c r="F45" s="43"/>
      <c r="G45" s="43"/>
      <c r="H45" s="44" t="s">
        <v>50</v>
      </c>
      <c r="I45" s="44"/>
      <c r="J45" s="44"/>
      <c r="K45" s="44"/>
      <c r="L45" s="44"/>
      <c r="M45" s="44"/>
      <c r="N45" s="45"/>
    </row>
    <row r="46" spans="1:14" ht="34.950000000000003" customHeight="1">
      <c r="A46" s="140"/>
      <c r="B46" s="62" t="s">
        <v>121</v>
      </c>
      <c r="C46" s="40"/>
      <c r="D46" s="40"/>
      <c r="E46" s="53"/>
      <c r="F46" s="53"/>
      <c r="G46" s="53"/>
      <c r="H46" s="54" t="s">
        <v>50</v>
      </c>
      <c r="I46" s="54"/>
      <c r="J46" s="54"/>
      <c r="K46" s="54"/>
      <c r="L46" s="54"/>
      <c r="M46" s="54"/>
      <c r="N46" s="55"/>
    </row>
    <row r="47" spans="1:14" ht="34.950000000000003" customHeight="1" thickBot="1">
      <c r="A47" s="141"/>
      <c r="B47" s="60" t="s">
        <v>54</v>
      </c>
      <c r="C47" s="36"/>
      <c r="D47" s="36"/>
      <c r="E47" s="46"/>
      <c r="F47" s="46"/>
      <c r="G47" s="46"/>
      <c r="H47" s="47" t="s">
        <v>50</v>
      </c>
      <c r="I47" s="47"/>
      <c r="J47" s="47"/>
      <c r="K47" s="47"/>
      <c r="L47" s="47"/>
      <c r="M47" s="47"/>
      <c r="N47" s="48"/>
    </row>
    <row r="48" spans="1:14" ht="34.950000000000003" customHeight="1">
      <c r="A48" s="119" t="s">
        <v>55</v>
      </c>
      <c r="B48" s="62" t="s">
        <v>84</v>
      </c>
      <c r="C48" s="40"/>
      <c r="D48" s="40"/>
      <c r="E48" s="53"/>
      <c r="F48" s="53"/>
      <c r="G48" s="53"/>
      <c r="H48" s="54"/>
      <c r="I48" s="54"/>
      <c r="J48" s="54"/>
      <c r="K48" s="54"/>
      <c r="L48" s="54" t="s">
        <v>50</v>
      </c>
      <c r="M48" s="54"/>
      <c r="N48" s="55"/>
    </row>
    <row r="49" spans="1:14" ht="34.950000000000003" customHeight="1">
      <c r="A49" s="127"/>
      <c r="B49" s="62" t="s">
        <v>57</v>
      </c>
      <c r="C49" s="40"/>
      <c r="D49" s="40"/>
      <c r="E49" s="53"/>
      <c r="F49" s="53"/>
      <c r="G49" s="53"/>
      <c r="H49" s="54"/>
      <c r="I49" s="54"/>
      <c r="J49" s="54"/>
      <c r="K49" s="54"/>
      <c r="L49" s="54" t="s">
        <v>50</v>
      </c>
      <c r="M49" s="54"/>
      <c r="N49" s="55"/>
    </row>
    <row r="50" spans="1:14" ht="34.950000000000003" customHeight="1">
      <c r="A50" s="127"/>
      <c r="B50" s="62" t="s">
        <v>85</v>
      </c>
      <c r="C50" s="40"/>
      <c r="D50" s="40"/>
      <c r="E50" s="53"/>
      <c r="F50" s="53"/>
      <c r="G50" s="53"/>
      <c r="H50" s="54"/>
      <c r="I50" s="54"/>
      <c r="J50" s="54" t="s">
        <v>50</v>
      </c>
      <c r="K50" s="54"/>
      <c r="L50" s="54"/>
      <c r="M50" s="54"/>
      <c r="N50" s="55"/>
    </row>
    <row r="51" spans="1:14" ht="34.950000000000003" customHeight="1">
      <c r="A51" s="127"/>
      <c r="B51" s="62" t="s">
        <v>86</v>
      </c>
      <c r="C51" s="40"/>
      <c r="D51" s="40"/>
      <c r="E51" s="53"/>
      <c r="F51" s="53"/>
      <c r="G51" s="53"/>
      <c r="H51" s="54"/>
      <c r="I51" s="54"/>
      <c r="J51" s="54" t="s">
        <v>50</v>
      </c>
      <c r="K51" s="54"/>
      <c r="L51" s="54"/>
      <c r="M51" s="54"/>
      <c r="N51" s="55"/>
    </row>
    <row r="52" spans="1:14" ht="34.950000000000003" customHeight="1">
      <c r="A52" s="127"/>
      <c r="B52" s="62" t="s">
        <v>87</v>
      </c>
      <c r="C52" s="40"/>
      <c r="D52" s="40"/>
      <c r="E52" s="53"/>
      <c r="F52" s="53"/>
      <c r="G52" s="53"/>
      <c r="H52" s="54"/>
      <c r="I52" s="54"/>
      <c r="J52" s="54" t="s">
        <v>50</v>
      </c>
      <c r="K52" s="54"/>
      <c r="L52" s="54"/>
      <c r="M52" s="54"/>
      <c r="N52" s="55"/>
    </row>
    <row r="53" spans="1:14" ht="34.950000000000003" customHeight="1">
      <c r="A53" s="127"/>
      <c r="B53" s="62" t="s">
        <v>88</v>
      </c>
      <c r="C53" s="40"/>
      <c r="D53" s="40"/>
      <c r="E53" s="53"/>
      <c r="F53" s="53"/>
      <c r="G53" s="54"/>
      <c r="H53" s="54"/>
      <c r="I53" s="54"/>
      <c r="J53" s="54"/>
      <c r="K53" s="54"/>
      <c r="L53" s="54"/>
      <c r="M53" s="54"/>
      <c r="N53" s="55" t="s">
        <v>50</v>
      </c>
    </row>
    <row r="54" spans="1:14" ht="40.799999999999997">
      <c r="A54" s="127"/>
      <c r="B54" s="62" t="s">
        <v>71</v>
      </c>
      <c r="C54" s="40"/>
      <c r="D54" s="40"/>
      <c r="E54" s="53"/>
      <c r="F54" s="53"/>
      <c r="G54" s="54"/>
      <c r="H54" s="54"/>
      <c r="I54" s="54"/>
      <c r="J54" s="54"/>
      <c r="K54" s="54"/>
      <c r="L54" s="54" t="s">
        <v>50</v>
      </c>
      <c r="M54" s="54"/>
      <c r="N54" s="55"/>
    </row>
    <row r="55" spans="1:14" ht="34.950000000000003" customHeight="1" thickBot="1">
      <c r="A55" s="144"/>
      <c r="B55" s="62" t="s">
        <v>62</v>
      </c>
      <c r="C55" s="40"/>
      <c r="D55" s="40"/>
      <c r="E55" s="53"/>
      <c r="F55" s="53"/>
      <c r="G55" s="54"/>
      <c r="H55" s="54"/>
      <c r="I55" s="54"/>
      <c r="J55" s="54"/>
      <c r="K55" s="54"/>
      <c r="L55" s="54" t="s">
        <v>50</v>
      </c>
      <c r="M55" s="54"/>
      <c r="N55" s="55"/>
    </row>
    <row r="56" spans="1:14" ht="34.950000000000003" customHeight="1">
      <c r="A56" s="142" t="s">
        <v>89</v>
      </c>
      <c r="B56" s="59" t="s">
        <v>90</v>
      </c>
      <c r="C56" s="44"/>
      <c r="D56" s="44"/>
      <c r="E56" s="44"/>
      <c r="F56" s="44"/>
      <c r="G56" s="44"/>
      <c r="H56" s="44" t="s">
        <v>50</v>
      </c>
      <c r="I56" s="44"/>
      <c r="J56" s="44"/>
      <c r="K56" s="44"/>
      <c r="L56" s="44"/>
      <c r="M56" s="44"/>
      <c r="N56" s="45"/>
    </row>
    <row r="57" spans="1:14" ht="34.950000000000003" customHeight="1" thickBot="1">
      <c r="A57" s="143"/>
      <c r="B57" s="60" t="s">
        <v>91</v>
      </c>
      <c r="C57" s="47"/>
      <c r="D57" s="47"/>
      <c r="E57" s="47"/>
      <c r="F57" s="47"/>
      <c r="G57" s="47"/>
      <c r="H57" s="47" t="s">
        <v>50</v>
      </c>
      <c r="I57" s="47"/>
      <c r="J57" s="47"/>
      <c r="K57" s="47"/>
      <c r="L57" s="47"/>
      <c r="M57" s="47"/>
      <c r="N57" s="48"/>
    </row>
    <row r="58" spans="1:14" ht="34.950000000000003" customHeight="1" thickBot="1">
      <c r="A58" s="151" t="s">
        <v>122</v>
      </c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3"/>
    </row>
    <row r="59" spans="1:14" ht="34.950000000000003" customHeight="1">
      <c r="A59" s="119" t="s">
        <v>74</v>
      </c>
      <c r="B59" s="66" t="s">
        <v>49</v>
      </c>
      <c r="C59" s="43"/>
      <c r="D59" s="43"/>
      <c r="E59" s="43"/>
      <c r="F59" s="68"/>
      <c r="G59" s="44"/>
      <c r="H59" s="44" t="s">
        <v>92</v>
      </c>
      <c r="I59" s="44"/>
      <c r="J59" s="44"/>
      <c r="K59" s="44"/>
      <c r="L59" s="44"/>
      <c r="M59" s="44"/>
      <c r="N59" s="45"/>
    </row>
    <row r="60" spans="1:14" ht="34.950000000000003" customHeight="1" thickBot="1">
      <c r="A60" s="120"/>
      <c r="B60" s="67" t="s">
        <v>51</v>
      </c>
      <c r="C60" s="46"/>
      <c r="D60" s="46" t="s">
        <v>92</v>
      </c>
      <c r="E60" s="46"/>
      <c r="F60" s="69"/>
      <c r="G60" s="47"/>
      <c r="H60" s="47"/>
      <c r="I60" s="47"/>
      <c r="J60" s="47"/>
      <c r="K60" s="47"/>
      <c r="L60" s="47"/>
      <c r="M60" s="47"/>
      <c r="N60" s="48"/>
    </row>
    <row r="61" spans="1:14" ht="34.950000000000003" customHeight="1">
      <c r="A61" s="119" t="s">
        <v>52</v>
      </c>
      <c r="B61" s="66" t="s">
        <v>53</v>
      </c>
      <c r="C61" s="43"/>
      <c r="D61" s="43"/>
      <c r="E61" s="43"/>
      <c r="F61" s="68"/>
      <c r="G61" s="44"/>
      <c r="H61" s="44"/>
      <c r="I61" s="44" t="s">
        <v>50</v>
      </c>
      <c r="J61" s="44"/>
      <c r="K61" s="44"/>
      <c r="L61" s="44"/>
      <c r="M61" s="44"/>
      <c r="N61" s="45"/>
    </row>
    <row r="62" spans="1:14" ht="34.950000000000003" customHeight="1" thickBot="1">
      <c r="A62" s="120"/>
      <c r="B62" s="88" t="s">
        <v>93</v>
      </c>
      <c r="C62" s="89"/>
      <c r="D62" s="89"/>
      <c r="E62" s="89"/>
      <c r="F62" s="90"/>
      <c r="G62" s="91" t="s">
        <v>50</v>
      </c>
      <c r="H62" s="91"/>
      <c r="I62" s="91"/>
      <c r="J62" s="91"/>
      <c r="K62" s="91"/>
      <c r="L62" s="91"/>
      <c r="M62" s="91"/>
      <c r="N62" s="92"/>
    </row>
    <row r="63" spans="1:14" ht="34.950000000000003" customHeight="1" thickBot="1">
      <c r="A63" s="154" t="s">
        <v>123</v>
      </c>
      <c r="B63" s="155"/>
      <c r="C63" s="155"/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3"/>
    </row>
    <row r="64" spans="1:14" s="5" customFormat="1" ht="34.950000000000003" customHeight="1">
      <c r="A64" s="119" t="s">
        <v>74</v>
      </c>
      <c r="B64" s="59" t="s">
        <v>49</v>
      </c>
      <c r="C64" s="32"/>
      <c r="D64" s="32"/>
      <c r="E64" s="32" t="s">
        <v>50</v>
      </c>
      <c r="F64" s="32"/>
      <c r="G64" s="70"/>
      <c r="H64" s="70"/>
      <c r="I64" s="70"/>
      <c r="J64" s="70"/>
      <c r="K64" s="70"/>
      <c r="L64" s="70"/>
      <c r="M64" s="70"/>
      <c r="N64" s="4"/>
    </row>
    <row r="65" spans="1:14" s="5" customFormat="1" ht="34.950000000000003" customHeight="1" thickBot="1">
      <c r="A65" s="120"/>
      <c r="B65" s="60" t="s">
        <v>51</v>
      </c>
      <c r="C65" s="36"/>
      <c r="D65" s="36" t="s">
        <v>50</v>
      </c>
      <c r="E65" s="36"/>
      <c r="F65" s="36"/>
      <c r="G65" s="71"/>
      <c r="H65" s="71"/>
      <c r="I65" s="71"/>
      <c r="J65" s="71"/>
      <c r="K65" s="71"/>
      <c r="L65" s="71"/>
      <c r="M65" s="71"/>
      <c r="N65" s="7"/>
    </row>
    <row r="66" spans="1:14" s="5" customFormat="1" ht="34.950000000000003" customHeight="1">
      <c r="A66" s="119" t="s">
        <v>52</v>
      </c>
      <c r="B66" s="59" t="s">
        <v>53</v>
      </c>
      <c r="C66" s="32"/>
      <c r="D66" s="32"/>
      <c r="E66" s="32"/>
      <c r="F66" s="32"/>
      <c r="G66" s="70" t="s">
        <v>50</v>
      </c>
      <c r="H66" s="70"/>
      <c r="I66" s="70"/>
      <c r="J66" s="70"/>
      <c r="K66" s="70"/>
      <c r="L66" s="70"/>
      <c r="M66" s="70"/>
      <c r="N66" s="4"/>
    </row>
    <row r="67" spans="1:14" s="5" customFormat="1" ht="34.950000000000003" customHeight="1" thickBot="1">
      <c r="A67" s="120"/>
      <c r="B67" s="60" t="s">
        <v>54</v>
      </c>
      <c r="C67" s="36"/>
      <c r="D67" s="36"/>
      <c r="E67" s="36"/>
      <c r="F67" s="36"/>
      <c r="G67" s="71" t="s">
        <v>50</v>
      </c>
      <c r="H67" s="71"/>
      <c r="I67" s="71"/>
      <c r="J67" s="71"/>
      <c r="K67" s="71"/>
      <c r="L67" s="71"/>
      <c r="M67" s="71"/>
      <c r="N67" s="7"/>
    </row>
    <row r="68" spans="1:14" s="5" customFormat="1" ht="39.6">
      <c r="A68" s="139" t="s">
        <v>96</v>
      </c>
      <c r="B68" s="77" t="s">
        <v>95</v>
      </c>
      <c r="C68" s="40"/>
      <c r="D68" s="40"/>
      <c r="E68" s="40"/>
      <c r="F68" s="40"/>
      <c r="G68" s="72"/>
      <c r="H68" s="72" t="s">
        <v>50</v>
      </c>
      <c r="I68" s="72"/>
      <c r="J68" s="72"/>
      <c r="K68" s="72"/>
      <c r="L68" s="72"/>
      <c r="M68" s="72"/>
      <c r="N68" s="8"/>
    </row>
    <row r="69" spans="1:14" s="5" customFormat="1" ht="34.950000000000003" customHeight="1" thickBot="1">
      <c r="A69" s="156"/>
      <c r="B69" s="87" t="s">
        <v>97</v>
      </c>
      <c r="C69" s="40"/>
      <c r="D69" s="40"/>
      <c r="E69" s="40" t="s">
        <v>50</v>
      </c>
      <c r="F69" s="40"/>
      <c r="G69" s="72"/>
      <c r="H69" s="72"/>
      <c r="I69" s="72"/>
      <c r="J69" s="72"/>
      <c r="K69" s="72"/>
      <c r="L69" s="72"/>
      <c r="M69" s="72"/>
      <c r="N69" s="8"/>
    </row>
    <row r="70" spans="1:14" s="5" customFormat="1" ht="34.950000000000003" customHeight="1">
      <c r="A70" s="156"/>
      <c r="B70" s="87" t="s">
        <v>98</v>
      </c>
      <c r="C70" s="40"/>
      <c r="D70" s="40"/>
      <c r="E70" s="40"/>
      <c r="F70" s="40"/>
      <c r="G70" s="72"/>
      <c r="H70" s="72"/>
      <c r="I70" s="72"/>
      <c r="J70" s="72"/>
      <c r="K70" s="72"/>
      <c r="L70" s="72"/>
      <c r="M70" s="72"/>
      <c r="N70" s="8" t="s">
        <v>50</v>
      </c>
    </row>
    <row r="71" spans="1:14" s="5" customFormat="1" ht="34.950000000000003" customHeight="1">
      <c r="A71" s="156"/>
      <c r="B71" s="58" t="s">
        <v>57</v>
      </c>
      <c r="C71" s="40"/>
      <c r="D71" s="40"/>
      <c r="E71" s="40"/>
      <c r="F71" s="40"/>
      <c r="G71" s="72"/>
      <c r="H71" s="72"/>
      <c r="I71" s="72"/>
      <c r="J71" s="72"/>
      <c r="K71" s="72"/>
      <c r="L71" s="72" t="s">
        <v>50</v>
      </c>
      <c r="M71" s="72"/>
      <c r="N71" s="8"/>
    </row>
    <row r="72" spans="1:14" s="5" customFormat="1" ht="34.950000000000003" customHeight="1">
      <c r="A72" s="156"/>
      <c r="B72" s="58" t="s">
        <v>99</v>
      </c>
      <c r="C72" s="40"/>
      <c r="D72" s="40"/>
      <c r="E72" s="40"/>
      <c r="F72" s="40"/>
      <c r="G72" s="72" t="s">
        <v>50</v>
      </c>
      <c r="H72" s="72"/>
      <c r="I72" s="72"/>
      <c r="J72" s="72"/>
      <c r="K72" s="72"/>
      <c r="L72" s="72"/>
      <c r="M72" s="72"/>
      <c r="N72" s="8"/>
    </row>
    <row r="73" spans="1:14" s="5" customFormat="1" ht="34.950000000000003" customHeight="1">
      <c r="A73" s="156"/>
      <c r="B73" s="58" t="s">
        <v>87</v>
      </c>
      <c r="C73" s="40"/>
      <c r="D73" s="40"/>
      <c r="E73" s="40"/>
      <c r="F73" s="40"/>
      <c r="G73" s="72"/>
      <c r="H73" s="72"/>
      <c r="I73" s="72"/>
      <c r="J73" s="72" t="s">
        <v>50</v>
      </c>
      <c r="K73" s="72"/>
      <c r="L73" s="72"/>
      <c r="M73" s="72"/>
      <c r="N73" s="8"/>
    </row>
    <row r="74" spans="1:14" s="5" customFormat="1" ht="34.950000000000003" customHeight="1">
      <c r="A74" s="156"/>
      <c r="B74" s="58" t="s">
        <v>88</v>
      </c>
      <c r="C74" s="40"/>
      <c r="D74" s="40"/>
      <c r="E74" s="40"/>
      <c r="F74" s="40"/>
      <c r="G74" s="72"/>
      <c r="H74" s="72"/>
      <c r="I74" s="72"/>
      <c r="J74" s="72"/>
      <c r="K74" s="72"/>
      <c r="L74" s="72" t="s">
        <v>50</v>
      </c>
      <c r="M74" s="72"/>
      <c r="N74" s="8"/>
    </row>
    <row r="75" spans="1:14" s="5" customFormat="1" ht="40.799999999999997">
      <c r="A75" s="156"/>
      <c r="B75" s="58" t="s">
        <v>71</v>
      </c>
      <c r="C75" s="40"/>
      <c r="D75" s="40"/>
      <c r="E75" s="72"/>
      <c r="F75" s="72"/>
      <c r="G75" s="72"/>
      <c r="H75" s="72"/>
      <c r="I75" s="72"/>
      <c r="J75" s="72" t="s">
        <v>50</v>
      </c>
      <c r="K75" s="72"/>
      <c r="L75" s="72"/>
      <c r="M75" s="72"/>
      <c r="N75" s="8"/>
    </row>
    <row r="76" spans="1:14" s="5" customFormat="1" ht="34.950000000000003" customHeight="1" thickBot="1">
      <c r="A76" s="156"/>
      <c r="B76" s="58" t="s">
        <v>94</v>
      </c>
      <c r="C76" s="40"/>
      <c r="D76" s="40"/>
      <c r="E76" s="72"/>
      <c r="F76" s="72"/>
      <c r="G76" s="72"/>
      <c r="H76" s="72"/>
      <c r="I76" s="72"/>
      <c r="J76" s="72"/>
      <c r="K76" s="72"/>
      <c r="L76" s="72" t="s">
        <v>50</v>
      </c>
      <c r="M76" s="72"/>
      <c r="N76" s="8"/>
    </row>
    <row r="77" spans="1:14" ht="34.950000000000003" customHeight="1" thickBot="1">
      <c r="A77" s="114" t="s">
        <v>100</v>
      </c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6"/>
    </row>
    <row r="78" spans="1:14" ht="34.950000000000003" customHeight="1">
      <c r="A78" s="147" t="s">
        <v>101</v>
      </c>
      <c r="B78" s="148"/>
      <c r="C78" s="3"/>
      <c r="D78" s="3"/>
      <c r="E78" s="34" t="s">
        <v>50</v>
      </c>
      <c r="F78" s="34"/>
      <c r="G78" s="34"/>
      <c r="H78" s="34"/>
      <c r="I78" s="34"/>
      <c r="J78" s="34"/>
      <c r="K78" s="34"/>
      <c r="L78" s="34"/>
      <c r="M78" s="34"/>
      <c r="N78" s="35"/>
    </row>
    <row r="79" spans="1:14" ht="34.950000000000003" customHeight="1">
      <c r="A79" s="149" t="s">
        <v>102</v>
      </c>
      <c r="B79" s="150"/>
      <c r="C79" s="5"/>
      <c r="D79" s="5"/>
      <c r="E79" s="31" t="s">
        <v>50</v>
      </c>
      <c r="F79" s="31"/>
      <c r="G79" s="31"/>
      <c r="H79" s="31"/>
      <c r="I79" s="31"/>
      <c r="J79" s="31"/>
      <c r="K79" s="31"/>
      <c r="L79" s="31"/>
      <c r="M79" s="31"/>
      <c r="N79" s="42"/>
    </row>
    <row r="80" spans="1:14" ht="34.950000000000003" customHeight="1">
      <c r="A80" s="149" t="s">
        <v>103</v>
      </c>
      <c r="B80" s="150"/>
      <c r="C80" s="5"/>
      <c r="D80" s="5"/>
      <c r="E80" s="31" t="s">
        <v>50</v>
      </c>
      <c r="F80" s="31"/>
      <c r="G80" s="31"/>
      <c r="H80" s="31"/>
      <c r="I80" s="31"/>
      <c r="J80" s="31"/>
      <c r="K80" s="31"/>
      <c r="L80" s="31"/>
      <c r="M80" s="31"/>
      <c r="N80" s="42"/>
    </row>
    <row r="81" spans="1:14" ht="34.950000000000003" customHeight="1">
      <c r="A81" s="149" t="s">
        <v>104</v>
      </c>
      <c r="B81" s="150"/>
      <c r="C81" s="5" t="s">
        <v>50</v>
      </c>
      <c r="D81" s="5"/>
      <c r="E81" s="31"/>
      <c r="F81" s="31"/>
      <c r="G81" s="31"/>
      <c r="H81" s="31"/>
      <c r="I81" s="31"/>
      <c r="J81" s="31"/>
      <c r="K81" s="31"/>
      <c r="L81" s="31"/>
      <c r="M81" s="31"/>
      <c r="N81" s="42"/>
    </row>
    <row r="82" spans="1:14" ht="34.950000000000003" customHeight="1">
      <c r="A82" s="149" t="s">
        <v>105</v>
      </c>
      <c r="B82" s="150"/>
      <c r="C82" s="5"/>
      <c r="D82" s="5"/>
      <c r="E82" s="73"/>
      <c r="F82" s="73"/>
      <c r="G82" s="73"/>
      <c r="H82" s="73"/>
      <c r="I82" s="73"/>
      <c r="J82" s="73"/>
      <c r="K82" s="73"/>
      <c r="L82" s="73"/>
      <c r="M82" s="73"/>
      <c r="N82" s="74"/>
    </row>
    <row r="83" spans="1:14" ht="34.950000000000003" customHeight="1">
      <c r="A83" s="149" t="s">
        <v>106</v>
      </c>
      <c r="B83" s="150"/>
      <c r="C83" s="5"/>
      <c r="D83" s="5"/>
      <c r="E83" s="73"/>
      <c r="F83" s="73"/>
      <c r="G83" s="73"/>
      <c r="H83" s="73"/>
      <c r="I83" s="73"/>
      <c r="J83" s="73"/>
      <c r="K83" s="73"/>
      <c r="L83" s="73"/>
      <c r="M83" s="73"/>
      <c r="N83" s="74"/>
    </row>
    <row r="84" spans="1:14" ht="34.950000000000003" customHeight="1" thickBot="1">
      <c r="A84" s="145" t="s">
        <v>107</v>
      </c>
      <c r="B84" s="146"/>
      <c r="C84" s="6"/>
      <c r="D84" s="6"/>
      <c r="E84" s="75"/>
      <c r="F84" s="75"/>
      <c r="G84" s="75"/>
      <c r="H84" s="75"/>
      <c r="I84" s="75"/>
      <c r="J84" s="75"/>
      <c r="K84" s="75"/>
      <c r="L84" s="75"/>
      <c r="M84" s="75"/>
      <c r="N84" s="76"/>
    </row>
    <row r="85" spans="1:14" ht="34.950000000000003" customHeight="1" thickBot="1">
      <c r="A85" s="114" t="s">
        <v>108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6"/>
    </row>
    <row r="86" spans="1:14" ht="34.950000000000003" customHeight="1">
      <c r="A86" s="117" t="s">
        <v>109</v>
      </c>
      <c r="B86" s="118"/>
      <c r="C86" s="3"/>
      <c r="D86" s="3"/>
      <c r="E86" s="34"/>
      <c r="F86" s="34"/>
      <c r="G86" s="34"/>
      <c r="H86" s="34"/>
      <c r="I86" s="34"/>
      <c r="J86" s="34"/>
      <c r="K86" s="34"/>
      <c r="L86" s="34"/>
      <c r="M86" s="34"/>
      <c r="N86" s="35" t="s">
        <v>50</v>
      </c>
    </row>
    <row r="87" spans="1:14" ht="34.950000000000003" customHeight="1">
      <c r="A87" s="110" t="s">
        <v>110</v>
      </c>
      <c r="B87" s="111"/>
      <c r="C87" s="5"/>
      <c r="D87" s="5"/>
      <c r="E87" s="31"/>
      <c r="F87" s="31"/>
      <c r="G87" s="31"/>
      <c r="H87" s="31"/>
      <c r="I87" s="31"/>
      <c r="J87" s="31"/>
      <c r="K87" s="31"/>
      <c r="L87" s="31"/>
      <c r="M87" s="31"/>
      <c r="N87" s="42" t="s">
        <v>50</v>
      </c>
    </row>
    <row r="88" spans="1:14" ht="34.950000000000003" customHeight="1">
      <c r="A88" s="110" t="s">
        <v>111</v>
      </c>
      <c r="B88" s="111"/>
      <c r="C88" s="5"/>
      <c r="D88" s="5"/>
      <c r="E88" s="31"/>
      <c r="F88" s="31"/>
      <c r="G88" s="31"/>
      <c r="H88" s="31" t="s">
        <v>50</v>
      </c>
      <c r="I88" s="31"/>
      <c r="J88" s="31"/>
      <c r="K88" s="31"/>
      <c r="L88" s="31"/>
      <c r="M88" s="31"/>
      <c r="N88" s="42"/>
    </row>
    <row r="89" spans="1:14" ht="34.950000000000003" customHeight="1">
      <c r="A89" s="110" t="s">
        <v>112</v>
      </c>
      <c r="B89" s="111"/>
      <c r="C89" s="5"/>
      <c r="D89" s="5"/>
      <c r="E89" s="31"/>
      <c r="F89" s="31"/>
      <c r="G89" s="31"/>
      <c r="H89" s="31"/>
      <c r="I89" s="31"/>
      <c r="J89" s="31"/>
      <c r="K89" s="31"/>
      <c r="L89" s="31"/>
      <c r="M89" s="31"/>
      <c r="N89" s="42" t="s">
        <v>50</v>
      </c>
    </row>
    <row r="90" spans="1:14" ht="34.950000000000003" customHeight="1">
      <c r="A90" s="110" t="s">
        <v>113</v>
      </c>
      <c r="B90" s="111"/>
      <c r="C90" s="40"/>
      <c r="D90" s="40"/>
      <c r="E90" s="53"/>
      <c r="F90" s="53"/>
      <c r="G90" s="54"/>
      <c r="H90" s="54" t="s">
        <v>50</v>
      </c>
      <c r="I90" s="54"/>
      <c r="J90" s="54"/>
      <c r="K90" s="54"/>
      <c r="L90" s="54"/>
      <c r="M90" s="54"/>
      <c r="N90" s="55"/>
    </row>
    <row r="91" spans="1:14" ht="34.950000000000003" customHeight="1">
      <c r="A91" s="110" t="s">
        <v>114</v>
      </c>
      <c r="B91" s="111"/>
      <c r="C91" s="40"/>
      <c r="D91" s="40"/>
      <c r="E91" s="53"/>
      <c r="F91" s="53"/>
      <c r="G91" s="54"/>
      <c r="H91" s="54"/>
      <c r="I91" s="54"/>
      <c r="J91" s="54"/>
      <c r="K91" s="54"/>
      <c r="L91" s="54"/>
      <c r="M91" s="54"/>
      <c r="N91" s="55" t="s">
        <v>50</v>
      </c>
    </row>
    <row r="92" spans="1:14" ht="34.950000000000003" customHeight="1">
      <c r="A92" s="110" t="s">
        <v>116</v>
      </c>
      <c r="B92" s="111"/>
      <c r="C92" s="40"/>
      <c r="D92" s="40"/>
      <c r="E92" s="53"/>
      <c r="F92" s="53"/>
      <c r="G92" s="54"/>
      <c r="H92" s="54"/>
      <c r="I92" s="54"/>
      <c r="J92" s="54"/>
      <c r="K92" s="54"/>
      <c r="L92" s="54"/>
      <c r="M92" s="54"/>
      <c r="N92" s="55" t="s">
        <v>50</v>
      </c>
    </row>
    <row r="93" spans="1:14" ht="34.950000000000003" customHeight="1" thickBot="1">
      <c r="A93" s="112" t="s">
        <v>115</v>
      </c>
      <c r="B93" s="113"/>
      <c r="C93" s="36"/>
      <c r="D93" s="36"/>
      <c r="E93" s="46"/>
      <c r="F93" s="46"/>
      <c r="G93" s="47"/>
      <c r="H93" s="47"/>
      <c r="I93" s="47"/>
      <c r="J93" s="47"/>
      <c r="K93" s="47"/>
      <c r="L93" s="47"/>
      <c r="M93" s="47"/>
      <c r="N93" s="48" t="s">
        <v>50</v>
      </c>
    </row>
  </sheetData>
  <mergeCells count="42">
    <mergeCell ref="A77:N77"/>
    <mergeCell ref="A58:N58"/>
    <mergeCell ref="A59:A60"/>
    <mergeCell ref="A63:N63"/>
    <mergeCell ref="A64:A65"/>
    <mergeCell ref="A66:A67"/>
    <mergeCell ref="A68:A76"/>
    <mergeCell ref="A61:A62"/>
    <mergeCell ref="A84:B84"/>
    <mergeCell ref="A78:B78"/>
    <mergeCell ref="A79:B79"/>
    <mergeCell ref="A80:B80"/>
    <mergeCell ref="A81:B81"/>
    <mergeCell ref="A82:B82"/>
    <mergeCell ref="A83:B83"/>
    <mergeCell ref="A34:A41"/>
    <mergeCell ref="A42:N42"/>
    <mergeCell ref="A43:A44"/>
    <mergeCell ref="A45:A47"/>
    <mergeCell ref="A56:A57"/>
    <mergeCell ref="A48:A55"/>
    <mergeCell ref="A31:A32"/>
    <mergeCell ref="A1:B2"/>
    <mergeCell ref="A3:N3"/>
    <mergeCell ref="A4:A5"/>
    <mergeCell ref="A6:A7"/>
    <mergeCell ref="A8:A14"/>
    <mergeCell ref="C1:N1"/>
    <mergeCell ref="A15:N15"/>
    <mergeCell ref="A16:A17"/>
    <mergeCell ref="A19:A26"/>
    <mergeCell ref="A28:N28"/>
    <mergeCell ref="A29:A30"/>
    <mergeCell ref="A92:B92"/>
    <mergeCell ref="A91:B91"/>
    <mergeCell ref="A93:B93"/>
    <mergeCell ref="A90:B90"/>
    <mergeCell ref="A85:N85"/>
    <mergeCell ref="A86:B86"/>
    <mergeCell ref="A87:B87"/>
    <mergeCell ref="A88:B88"/>
    <mergeCell ref="A89:B89"/>
  </mergeCells>
  <pageMargins left="0.7" right="0.7" top="0.75" bottom="0.75" header="0.3" footer="0.3"/>
  <pageSetup paperSize="9" scale="75" orientation="portrait" r:id="rId1"/>
  <rowBreaks count="1" manualBreakCount="1">
    <brk id="62" max="10" man="1"/>
  </rowBreaks>
  <colBreaks count="1" manualBreakCount="1">
    <brk id="1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Synthese Superficie</vt:lpstr>
      <vt:lpstr>Superficie Accueil</vt:lpstr>
      <vt:lpstr>Superficie E</vt:lpstr>
      <vt:lpstr>Superficie R</vt:lpstr>
      <vt:lpstr>Superficie P</vt:lpstr>
      <vt:lpstr>Fréquence nettoyage BO</vt:lpstr>
      <vt:lpstr>'Fréquence nettoyage BO'!Zone_d_impression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GUYOT Franck</dc:creator>
  <cp:keywords/>
  <dc:description/>
  <cp:lastModifiedBy>SAHLI Samira</cp:lastModifiedBy>
  <cp:revision/>
  <dcterms:created xsi:type="dcterms:W3CDTF">2017-02-10T13:44:01Z</dcterms:created>
  <dcterms:modified xsi:type="dcterms:W3CDTF">2025-10-17T12:35:21Z</dcterms:modified>
  <cp:category/>
  <cp:contentStatus/>
</cp:coreProperties>
</file>